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Vince Barr\Documents\Tennis\"/>
    </mc:Choice>
  </mc:AlternateContent>
  <bookViews>
    <workbookView xWindow="0" yWindow="0" windowWidth="15360" windowHeight="7800" activeTab="1"/>
  </bookViews>
  <sheets>
    <sheet name="Women" sheetId="1" r:id="rId1"/>
    <sheet name="Rivalry Summary" sheetId="6" r:id="rId2"/>
    <sheet name="Women's Summary" sheetId="3" state="hidden" r:id="rId3"/>
    <sheet name="Misc. women" sheetId="2" state="hidden" r:id="rId4"/>
    <sheet name="Men's Summary" sheetId="5" state="hidden" r:id="rId5"/>
    <sheet name="Men's Data" sheetId="4" r:id="rId6"/>
  </sheets>
  <definedNames>
    <definedName name="E004_" localSheetId="4">'Men''s Summary'!#REF!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60" i="4" l="1"/>
  <c r="N959" i="4"/>
  <c r="N958" i="4"/>
  <c r="N957" i="4"/>
  <c r="N956" i="4"/>
  <c r="N955" i="4"/>
  <c r="N954" i="4"/>
  <c r="N953" i="4"/>
  <c r="N952" i="4"/>
  <c r="N951" i="4"/>
  <c r="N950" i="4"/>
  <c r="N949" i="4"/>
  <c r="N948" i="4"/>
  <c r="N947" i="4"/>
  <c r="N946" i="4"/>
  <c r="N945" i="4"/>
  <c r="N944" i="4"/>
  <c r="N943" i="4"/>
  <c r="N942" i="4"/>
  <c r="N941" i="4"/>
  <c r="N940" i="4"/>
  <c r="N939" i="4"/>
  <c r="N938" i="4"/>
  <c r="N937" i="4"/>
  <c r="M960" i="4"/>
  <c r="L960" i="4"/>
  <c r="K960" i="4"/>
  <c r="J960" i="4"/>
  <c r="I960" i="4"/>
  <c r="M959" i="4"/>
  <c r="L959" i="4"/>
  <c r="K959" i="4"/>
  <c r="J959" i="4"/>
  <c r="I959" i="4"/>
  <c r="M958" i="4"/>
  <c r="L958" i="4"/>
  <c r="K958" i="4"/>
  <c r="J958" i="4"/>
  <c r="I958" i="4"/>
  <c r="M957" i="4"/>
  <c r="L957" i="4"/>
  <c r="K957" i="4"/>
  <c r="J957" i="4"/>
  <c r="I957" i="4"/>
  <c r="M956" i="4"/>
  <c r="L956" i="4"/>
  <c r="K956" i="4"/>
  <c r="J956" i="4"/>
  <c r="I956" i="4"/>
  <c r="M955" i="4"/>
  <c r="L955" i="4"/>
  <c r="K955" i="4"/>
  <c r="J955" i="4"/>
  <c r="I955" i="4"/>
  <c r="M954" i="4"/>
  <c r="L954" i="4"/>
  <c r="K954" i="4"/>
  <c r="J954" i="4"/>
  <c r="I954" i="4"/>
  <c r="M953" i="4"/>
  <c r="L953" i="4"/>
  <c r="K953" i="4"/>
  <c r="J953" i="4"/>
  <c r="I953" i="4"/>
  <c r="M952" i="4"/>
  <c r="L952" i="4"/>
  <c r="K952" i="4"/>
  <c r="J952" i="4"/>
  <c r="I952" i="4"/>
  <c r="M951" i="4"/>
  <c r="L951" i="4"/>
  <c r="K951" i="4"/>
  <c r="J951" i="4"/>
  <c r="I951" i="4"/>
  <c r="M950" i="4"/>
  <c r="L950" i="4"/>
  <c r="K950" i="4"/>
  <c r="J950" i="4"/>
  <c r="I950" i="4"/>
  <c r="M949" i="4"/>
  <c r="L949" i="4"/>
  <c r="K949" i="4"/>
  <c r="J949" i="4"/>
  <c r="I949" i="4"/>
  <c r="M948" i="4"/>
  <c r="L948" i="4"/>
  <c r="K948" i="4"/>
  <c r="J948" i="4"/>
  <c r="I948" i="4"/>
  <c r="M947" i="4"/>
  <c r="L947" i="4"/>
  <c r="K947" i="4"/>
  <c r="J947" i="4"/>
  <c r="I947" i="4"/>
  <c r="M946" i="4"/>
  <c r="L946" i="4"/>
  <c r="K946" i="4"/>
  <c r="J946" i="4"/>
  <c r="I946" i="4"/>
  <c r="M945" i="4"/>
  <c r="L945" i="4"/>
  <c r="K945" i="4"/>
  <c r="J945" i="4"/>
  <c r="I945" i="4"/>
  <c r="M944" i="4"/>
  <c r="L944" i="4"/>
  <c r="K944" i="4"/>
  <c r="J944" i="4"/>
  <c r="I944" i="4"/>
  <c r="M943" i="4"/>
  <c r="L943" i="4"/>
  <c r="K943" i="4"/>
  <c r="J943" i="4"/>
  <c r="I943" i="4"/>
  <c r="M942" i="4"/>
  <c r="L942" i="4"/>
  <c r="K942" i="4"/>
  <c r="J942" i="4"/>
  <c r="I942" i="4"/>
  <c r="M941" i="4"/>
  <c r="L941" i="4"/>
  <c r="K941" i="4"/>
  <c r="J941" i="4"/>
  <c r="I941" i="4"/>
  <c r="M940" i="4"/>
  <c r="L940" i="4"/>
  <c r="K940" i="4"/>
  <c r="J940" i="4"/>
  <c r="I940" i="4"/>
  <c r="M939" i="4"/>
  <c r="L939" i="4"/>
  <c r="K939" i="4"/>
  <c r="J939" i="4"/>
  <c r="I939" i="4"/>
  <c r="M938" i="4"/>
  <c r="L938" i="4"/>
  <c r="K938" i="4"/>
  <c r="J938" i="4"/>
  <c r="I938" i="4"/>
  <c r="M937" i="4"/>
  <c r="L937" i="4"/>
  <c r="K937" i="4"/>
  <c r="J937" i="4"/>
  <c r="I937" i="4"/>
  <c r="S937" i="4"/>
  <c r="U937" i="4" s="1"/>
  <c r="S938" i="4"/>
  <c r="U938" i="4"/>
  <c r="S939" i="4"/>
  <c r="U939" i="4"/>
  <c r="S940" i="4"/>
  <c r="U940" i="4"/>
  <c r="S941" i="4"/>
  <c r="U941" i="4"/>
  <c r="S942" i="4"/>
  <c r="U942" i="4" s="1"/>
  <c r="S943" i="4"/>
  <c r="U943" i="4" s="1"/>
  <c r="S944" i="4"/>
  <c r="U944" i="4" s="1"/>
  <c r="S945" i="4"/>
  <c r="U945" i="4"/>
  <c r="S946" i="4"/>
  <c r="U946" i="4"/>
  <c r="S947" i="4"/>
  <c r="U947" i="4"/>
  <c r="S948" i="4"/>
  <c r="U948" i="4"/>
  <c r="S949" i="4"/>
  <c r="U949" i="4"/>
  <c r="S950" i="4"/>
  <c r="U950" i="4"/>
  <c r="S951" i="4"/>
  <c r="U951" i="4" s="1"/>
  <c r="S952" i="4"/>
  <c r="U952" i="4" s="1"/>
  <c r="S953" i="4"/>
  <c r="U953" i="4"/>
  <c r="S954" i="4"/>
  <c r="U954" i="4" s="1"/>
  <c r="S955" i="4"/>
  <c r="U955" i="4" s="1"/>
  <c r="S956" i="4"/>
  <c r="U956" i="4" s="1"/>
  <c r="S957" i="4"/>
  <c r="U957" i="4" s="1"/>
  <c r="S958" i="4"/>
  <c r="U958" i="4" s="1"/>
  <c r="S959" i="4"/>
  <c r="U959" i="4" s="1"/>
  <c r="S960" i="4"/>
  <c r="U960" i="4"/>
  <c r="N936" i="4"/>
  <c r="M936" i="4"/>
  <c r="L936" i="4"/>
  <c r="K936" i="4"/>
  <c r="J936" i="4"/>
  <c r="I936" i="4"/>
  <c r="I935" i="4"/>
  <c r="S936" i="4"/>
  <c r="U936" i="4" s="1"/>
  <c r="N933" i="4"/>
  <c r="N932" i="4"/>
  <c r="N931" i="4"/>
  <c r="N930" i="4"/>
  <c r="N929" i="4"/>
  <c r="N928" i="4"/>
  <c r="N927" i="4"/>
  <c r="N926" i="4"/>
  <c r="N925" i="4"/>
  <c r="N924" i="4"/>
  <c r="N923" i="4"/>
  <c r="N922" i="4"/>
  <c r="N921" i="4"/>
  <c r="N920" i="4"/>
  <c r="N919" i="4"/>
  <c r="N918" i="4"/>
  <c r="N917" i="4"/>
  <c r="N916" i="4"/>
  <c r="N915" i="4"/>
  <c r="M933" i="4"/>
  <c r="L933" i="4"/>
  <c r="K933" i="4"/>
  <c r="J933" i="4"/>
  <c r="I933" i="4"/>
  <c r="M932" i="4"/>
  <c r="L932" i="4"/>
  <c r="K932" i="4"/>
  <c r="J932" i="4"/>
  <c r="I932" i="4"/>
  <c r="M931" i="4"/>
  <c r="L931" i="4"/>
  <c r="K931" i="4"/>
  <c r="J931" i="4"/>
  <c r="I931" i="4"/>
  <c r="M930" i="4"/>
  <c r="L930" i="4"/>
  <c r="K930" i="4"/>
  <c r="J930" i="4"/>
  <c r="I930" i="4"/>
  <c r="M929" i="4"/>
  <c r="L929" i="4"/>
  <c r="K929" i="4"/>
  <c r="J929" i="4"/>
  <c r="I929" i="4"/>
  <c r="M928" i="4"/>
  <c r="L928" i="4"/>
  <c r="K928" i="4"/>
  <c r="J928" i="4"/>
  <c r="I928" i="4"/>
  <c r="M927" i="4"/>
  <c r="L927" i="4"/>
  <c r="K927" i="4"/>
  <c r="J927" i="4"/>
  <c r="I927" i="4"/>
  <c r="M926" i="4"/>
  <c r="L926" i="4"/>
  <c r="K926" i="4"/>
  <c r="J926" i="4"/>
  <c r="I926" i="4"/>
  <c r="M925" i="4"/>
  <c r="L925" i="4"/>
  <c r="K925" i="4"/>
  <c r="J925" i="4"/>
  <c r="I925" i="4"/>
  <c r="M924" i="4"/>
  <c r="L924" i="4"/>
  <c r="K924" i="4"/>
  <c r="J924" i="4"/>
  <c r="I924" i="4"/>
  <c r="M923" i="4"/>
  <c r="L923" i="4"/>
  <c r="K923" i="4"/>
  <c r="J923" i="4"/>
  <c r="I923" i="4"/>
  <c r="M922" i="4"/>
  <c r="L922" i="4"/>
  <c r="K922" i="4"/>
  <c r="J922" i="4"/>
  <c r="I922" i="4"/>
  <c r="M921" i="4"/>
  <c r="L921" i="4"/>
  <c r="K921" i="4"/>
  <c r="J921" i="4"/>
  <c r="I921" i="4"/>
  <c r="M920" i="4"/>
  <c r="L920" i="4"/>
  <c r="K920" i="4"/>
  <c r="J920" i="4"/>
  <c r="I920" i="4"/>
  <c r="M919" i="4"/>
  <c r="L919" i="4"/>
  <c r="K919" i="4"/>
  <c r="J919" i="4"/>
  <c r="I919" i="4"/>
  <c r="M918" i="4"/>
  <c r="L918" i="4"/>
  <c r="K918" i="4"/>
  <c r="J918" i="4"/>
  <c r="I918" i="4"/>
  <c r="M917" i="4"/>
  <c r="L917" i="4"/>
  <c r="K917" i="4"/>
  <c r="J917" i="4"/>
  <c r="I917" i="4"/>
  <c r="M916" i="4"/>
  <c r="L916" i="4"/>
  <c r="K916" i="4"/>
  <c r="J916" i="4"/>
  <c r="I916" i="4"/>
  <c r="M915" i="4"/>
  <c r="L915" i="4"/>
  <c r="K915" i="4"/>
  <c r="J915" i="4"/>
  <c r="I915" i="4"/>
  <c r="S915" i="4"/>
  <c r="U915" i="4" s="1"/>
  <c r="S916" i="4"/>
  <c r="U916" i="4" s="1"/>
  <c r="S917" i="4"/>
  <c r="U917" i="4" s="1"/>
  <c r="S918" i="4"/>
  <c r="U918" i="4" s="1"/>
  <c r="S919" i="4"/>
  <c r="U919" i="4" s="1"/>
  <c r="S920" i="4"/>
  <c r="U920" i="4" s="1"/>
  <c r="S921" i="4"/>
  <c r="U921" i="4" s="1"/>
  <c r="S922" i="4"/>
  <c r="U922" i="4" s="1"/>
  <c r="S923" i="4"/>
  <c r="U923" i="4" s="1"/>
  <c r="S924" i="4"/>
  <c r="U924" i="4" s="1"/>
  <c r="S925" i="4"/>
  <c r="U925" i="4" s="1"/>
  <c r="S926" i="4"/>
  <c r="U926" i="4" s="1"/>
  <c r="S927" i="4"/>
  <c r="U927" i="4" s="1"/>
  <c r="S928" i="4"/>
  <c r="U928" i="4" s="1"/>
  <c r="S929" i="4"/>
  <c r="U929" i="4"/>
  <c r="S930" i="4"/>
  <c r="U930" i="4"/>
  <c r="S931" i="4"/>
  <c r="U931" i="4"/>
  <c r="S932" i="4"/>
  <c r="U932" i="4" s="1"/>
  <c r="S933" i="4"/>
  <c r="U933" i="4" s="1"/>
  <c r="N914" i="4"/>
  <c r="M914" i="4"/>
  <c r="L914" i="4"/>
  <c r="K914" i="4"/>
  <c r="J914" i="4"/>
  <c r="I914" i="4"/>
  <c r="I913" i="4"/>
  <c r="S914" i="4"/>
  <c r="U914" i="4" s="1"/>
  <c r="V934" i="4" s="1"/>
  <c r="V961" i="4" l="1"/>
  <c r="N911" i="4"/>
  <c r="N910" i="4"/>
  <c r="N909" i="4"/>
  <c r="N908" i="4"/>
  <c r="N907" i="4"/>
  <c r="N906" i="4"/>
  <c r="M911" i="4"/>
  <c r="L911" i="4"/>
  <c r="K911" i="4"/>
  <c r="J911" i="4"/>
  <c r="I911" i="4"/>
  <c r="M910" i="4"/>
  <c r="L910" i="4"/>
  <c r="K910" i="4"/>
  <c r="J910" i="4"/>
  <c r="I910" i="4"/>
  <c r="M909" i="4"/>
  <c r="L909" i="4"/>
  <c r="K909" i="4"/>
  <c r="J909" i="4"/>
  <c r="I909" i="4"/>
  <c r="M908" i="4"/>
  <c r="L908" i="4"/>
  <c r="K908" i="4"/>
  <c r="J908" i="4"/>
  <c r="I908" i="4"/>
  <c r="M907" i="4"/>
  <c r="L907" i="4"/>
  <c r="K907" i="4"/>
  <c r="J907" i="4"/>
  <c r="I907" i="4"/>
  <c r="M906" i="4"/>
  <c r="L906" i="4"/>
  <c r="K906" i="4"/>
  <c r="J906" i="4"/>
  <c r="I906" i="4"/>
  <c r="S906" i="4"/>
  <c r="U906" i="4"/>
  <c r="S907" i="4"/>
  <c r="U907" i="4"/>
  <c r="S908" i="4"/>
  <c r="U908" i="4"/>
  <c r="S909" i="4"/>
  <c r="U909" i="4"/>
  <c r="S910" i="4"/>
  <c r="U910" i="4"/>
  <c r="S911" i="4"/>
  <c r="U911" i="4"/>
  <c r="N905" i="4"/>
  <c r="M905" i="4"/>
  <c r="L905" i="4"/>
  <c r="K905" i="4"/>
  <c r="J905" i="4"/>
  <c r="I905" i="4"/>
  <c r="I904" i="4"/>
  <c r="S905" i="4"/>
  <c r="U905" i="4" s="1"/>
  <c r="V912" i="4" s="1"/>
  <c r="N902" i="4"/>
  <c r="N901" i="4"/>
  <c r="N900" i="4"/>
  <c r="N899" i="4"/>
  <c r="N898" i="4"/>
  <c r="N897" i="4"/>
  <c r="N896" i="4"/>
  <c r="N895" i="4"/>
  <c r="N894" i="4"/>
  <c r="N893" i="4"/>
  <c r="N892" i="4"/>
  <c r="N891" i="4"/>
  <c r="M902" i="4"/>
  <c r="L902" i="4"/>
  <c r="K902" i="4"/>
  <c r="J902" i="4"/>
  <c r="I902" i="4"/>
  <c r="M901" i="4"/>
  <c r="L901" i="4"/>
  <c r="K901" i="4"/>
  <c r="J901" i="4"/>
  <c r="I901" i="4"/>
  <c r="M900" i="4"/>
  <c r="L900" i="4"/>
  <c r="K900" i="4"/>
  <c r="J900" i="4"/>
  <c r="I900" i="4"/>
  <c r="M899" i="4"/>
  <c r="L899" i="4"/>
  <c r="K899" i="4"/>
  <c r="J899" i="4"/>
  <c r="I899" i="4"/>
  <c r="M898" i="4"/>
  <c r="L898" i="4"/>
  <c r="K898" i="4"/>
  <c r="J898" i="4"/>
  <c r="I898" i="4"/>
  <c r="M897" i="4"/>
  <c r="L897" i="4"/>
  <c r="K897" i="4"/>
  <c r="J897" i="4"/>
  <c r="I897" i="4"/>
  <c r="M896" i="4"/>
  <c r="L896" i="4"/>
  <c r="K896" i="4"/>
  <c r="J896" i="4"/>
  <c r="I896" i="4"/>
  <c r="M895" i="4"/>
  <c r="L895" i="4"/>
  <c r="K895" i="4"/>
  <c r="J895" i="4"/>
  <c r="I895" i="4"/>
  <c r="M894" i="4"/>
  <c r="L894" i="4"/>
  <c r="K894" i="4"/>
  <c r="J894" i="4"/>
  <c r="I894" i="4"/>
  <c r="M893" i="4"/>
  <c r="L893" i="4"/>
  <c r="K893" i="4"/>
  <c r="J893" i="4"/>
  <c r="I893" i="4"/>
  <c r="M892" i="4"/>
  <c r="L892" i="4"/>
  <c r="K892" i="4"/>
  <c r="J892" i="4"/>
  <c r="I892" i="4"/>
  <c r="M891" i="4"/>
  <c r="L891" i="4"/>
  <c r="K891" i="4"/>
  <c r="J891" i="4"/>
  <c r="I891" i="4"/>
  <c r="S891" i="4"/>
  <c r="U891" i="4" s="1"/>
  <c r="S892" i="4"/>
  <c r="U892" i="4" s="1"/>
  <c r="S893" i="4"/>
  <c r="U893" i="4" s="1"/>
  <c r="S894" i="4"/>
  <c r="U894" i="4" s="1"/>
  <c r="S895" i="4"/>
  <c r="U895" i="4" s="1"/>
  <c r="S896" i="4"/>
  <c r="U896" i="4" s="1"/>
  <c r="S897" i="4"/>
  <c r="U897" i="4" s="1"/>
  <c r="S898" i="4"/>
  <c r="U898" i="4" s="1"/>
  <c r="S899" i="4"/>
  <c r="U899" i="4" s="1"/>
  <c r="S900" i="4"/>
  <c r="U900" i="4" s="1"/>
  <c r="S901" i="4"/>
  <c r="U901" i="4" s="1"/>
  <c r="S902" i="4"/>
  <c r="U902" i="4" s="1"/>
  <c r="N890" i="4"/>
  <c r="M890" i="4"/>
  <c r="L890" i="4"/>
  <c r="K890" i="4"/>
  <c r="J890" i="4"/>
  <c r="I890" i="4"/>
  <c r="I889" i="4"/>
  <c r="S890" i="4"/>
  <c r="U890" i="4" s="1"/>
  <c r="V903" i="4" l="1"/>
  <c r="N887" i="4"/>
  <c r="N886" i="4"/>
  <c r="N885" i="4"/>
  <c r="N884" i="4"/>
  <c r="N883" i="4"/>
  <c r="N882" i="4"/>
  <c r="N881" i="4"/>
  <c r="N880" i="4"/>
  <c r="N879" i="4"/>
  <c r="N878" i="4"/>
  <c r="N877" i="4"/>
  <c r="N876" i="4"/>
  <c r="N875" i="4"/>
  <c r="N874" i="4"/>
  <c r="N873" i="4"/>
  <c r="N872" i="4"/>
  <c r="N871" i="4"/>
  <c r="N870" i="4"/>
  <c r="N869" i="4"/>
  <c r="N868" i="4"/>
  <c r="N867" i="4"/>
  <c r="M887" i="4"/>
  <c r="L887" i="4"/>
  <c r="K887" i="4"/>
  <c r="J887" i="4"/>
  <c r="I887" i="4"/>
  <c r="M886" i="4"/>
  <c r="L886" i="4"/>
  <c r="K886" i="4"/>
  <c r="J886" i="4"/>
  <c r="I886" i="4"/>
  <c r="M885" i="4"/>
  <c r="L885" i="4"/>
  <c r="K885" i="4"/>
  <c r="J885" i="4"/>
  <c r="I885" i="4"/>
  <c r="M884" i="4"/>
  <c r="L884" i="4"/>
  <c r="K884" i="4"/>
  <c r="J884" i="4"/>
  <c r="I884" i="4"/>
  <c r="M883" i="4"/>
  <c r="L883" i="4"/>
  <c r="K883" i="4"/>
  <c r="J883" i="4"/>
  <c r="I883" i="4"/>
  <c r="M882" i="4"/>
  <c r="L882" i="4"/>
  <c r="K882" i="4"/>
  <c r="J882" i="4"/>
  <c r="I882" i="4"/>
  <c r="M881" i="4"/>
  <c r="L881" i="4"/>
  <c r="K881" i="4"/>
  <c r="J881" i="4"/>
  <c r="I881" i="4"/>
  <c r="M880" i="4"/>
  <c r="L880" i="4"/>
  <c r="K880" i="4"/>
  <c r="J880" i="4"/>
  <c r="I880" i="4"/>
  <c r="M879" i="4"/>
  <c r="L879" i="4"/>
  <c r="K879" i="4"/>
  <c r="J879" i="4"/>
  <c r="I879" i="4"/>
  <c r="M878" i="4"/>
  <c r="L878" i="4"/>
  <c r="K878" i="4"/>
  <c r="J878" i="4"/>
  <c r="I878" i="4"/>
  <c r="M877" i="4"/>
  <c r="L877" i="4"/>
  <c r="K877" i="4"/>
  <c r="J877" i="4"/>
  <c r="I877" i="4"/>
  <c r="M876" i="4"/>
  <c r="L876" i="4"/>
  <c r="K876" i="4"/>
  <c r="J876" i="4"/>
  <c r="I876" i="4"/>
  <c r="M875" i="4"/>
  <c r="L875" i="4"/>
  <c r="K875" i="4"/>
  <c r="J875" i="4"/>
  <c r="I875" i="4"/>
  <c r="M874" i="4"/>
  <c r="L874" i="4"/>
  <c r="K874" i="4"/>
  <c r="J874" i="4"/>
  <c r="I874" i="4"/>
  <c r="M873" i="4"/>
  <c r="L873" i="4"/>
  <c r="K873" i="4"/>
  <c r="J873" i="4"/>
  <c r="I873" i="4"/>
  <c r="M872" i="4"/>
  <c r="L872" i="4"/>
  <c r="K872" i="4"/>
  <c r="J872" i="4"/>
  <c r="I872" i="4"/>
  <c r="M871" i="4"/>
  <c r="L871" i="4"/>
  <c r="K871" i="4"/>
  <c r="J871" i="4"/>
  <c r="I871" i="4"/>
  <c r="M870" i="4"/>
  <c r="L870" i="4"/>
  <c r="K870" i="4"/>
  <c r="J870" i="4"/>
  <c r="I870" i="4"/>
  <c r="M869" i="4"/>
  <c r="L869" i="4"/>
  <c r="K869" i="4"/>
  <c r="J869" i="4"/>
  <c r="I869" i="4"/>
  <c r="M868" i="4"/>
  <c r="L868" i="4"/>
  <c r="K868" i="4"/>
  <c r="J868" i="4"/>
  <c r="I868" i="4"/>
  <c r="M867" i="4"/>
  <c r="L867" i="4"/>
  <c r="K867" i="4"/>
  <c r="J867" i="4"/>
  <c r="I867" i="4"/>
  <c r="U887" i="4"/>
  <c r="S887" i="4"/>
  <c r="U886" i="4"/>
  <c r="S886" i="4"/>
  <c r="S885" i="4"/>
  <c r="U885" i="4" s="1"/>
  <c r="S884" i="4"/>
  <c r="U884" i="4" s="1"/>
  <c r="S883" i="4"/>
  <c r="U883" i="4" s="1"/>
  <c r="S882" i="4"/>
  <c r="U882" i="4" s="1"/>
  <c r="S881" i="4"/>
  <c r="U881" i="4" s="1"/>
  <c r="S880" i="4"/>
  <c r="U880" i="4" s="1"/>
  <c r="S879" i="4"/>
  <c r="U879" i="4" s="1"/>
  <c r="S878" i="4"/>
  <c r="U878" i="4" s="1"/>
  <c r="S877" i="4"/>
  <c r="U877" i="4" s="1"/>
  <c r="S876" i="4"/>
  <c r="U876" i="4" s="1"/>
  <c r="S875" i="4"/>
  <c r="U875" i="4" s="1"/>
  <c r="S874" i="4"/>
  <c r="U874" i="4" s="1"/>
  <c r="S873" i="4"/>
  <c r="U873" i="4" s="1"/>
  <c r="S872" i="4"/>
  <c r="U872" i="4" s="1"/>
  <c r="S871" i="4"/>
  <c r="U871" i="4" s="1"/>
  <c r="U870" i="4"/>
  <c r="S870" i="4"/>
  <c r="U869" i="4"/>
  <c r="S869" i="4"/>
  <c r="S868" i="4"/>
  <c r="U868" i="4" s="1"/>
  <c r="S867" i="4"/>
  <c r="U867" i="4" s="1"/>
  <c r="N866" i="4"/>
  <c r="M866" i="4"/>
  <c r="L866" i="4"/>
  <c r="K866" i="4"/>
  <c r="J866" i="4"/>
  <c r="I866" i="4"/>
  <c r="I865" i="4"/>
  <c r="U866" i="4"/>
  <c r="S866" i="4"/>
  <c r="S863" i="4"/>
  <c r="U863" i="4" s="1"/>
  <c r="S862" i="4"/>
  <c r="U862" i="4" s="1"/>
  <c r="S861" i="4"/>
  <c r="U861" i="4" s="1"/>
  <c r="S860" i="4"/>
  <c r="U860" i="4" s="1"/>
  <c r="S859" i="4"/>
  <c r="U859" i="4" s="1"/>
  <c r="S858" i="4"/>
  <c r="U858" i="4" s="1"/>
  <c r="S857" i="4"/>
  <c r="U857" i="4" s="1"/>
  <c r="S856" i="4"/>
  <c r="U856" i="4" s="1"/>
  <c r="S855" i="4"/>
  <c r="U855" i="4" s="1"/>
  <c r="S854" i="4"/>
  <c r="U854" i="4" s="1"/>
  <c r="S853" i="4"/>
  <c r="U853" i="4" s="1"/>
  <c r="S852" i="4"/>
  <c r="U852" i="4" s="1"/>
  <c r="S851" i="4"/>
  <c r="U851" i="4" s="1"/>
  <c r="S850" i="4"/>
  <c r="U850" i="4" s="1"/>
  <c r="S849" i="4"/>
  <c r="U849" i="4" s="1"/>
  <c r="S848" i="4"/>
  <c r="U848" i="4" s="1"/>
  <c r="S847" i="4"/>
  <c r="U847" i="4" s="1"/>
  <c r="S846" i="4"/>
  <c r="U846" i="4" s="1"/>
  <c r="S845" i="4"/>
  <c r="U845" i="4" s="1"/>
  <c r="S844" i="4"/>
  <c r="U844" i="4" s="1"/>
  <c r="V864" i="4" s="1"/>
  <c r="N863" i="4"/>
  <c r="N862" i="4"/>
  <c r="N861" i="4"/>
  <c r="N860" i="4"/>
  <c r="N859" i="4"/>
  <c r="N858" i="4"/>
  <c r="N857" i="4"/>
  <c r="N856" i="4"/>
  <c r="N855" i="4"/>
  <c r="N854" i="4"/>
  <c r="N853" i="4"/>
  <c r="N852" i="4"/>
  <c r="N851" i="4"/>
  <c r="N850" i="4"/>
  <c r="N849" i="4"/>
  <c r="N848" i="4"/>
  <c r="N847" i="4"/>
  <c r="N846" i="4"/>
  <c r="N845" i="4"/>
  <c r="M851" i="4"/>
  <c r="L851" i="4"/>
  <c r="K851" i="4"/>
  <c r="J851" i="4"/>
  <c r="I851" i="4"/>
  <c r="M863" i="4"/>
  <c r="L863" i="4"/>
  <c r="K863" i="4"/>
  <c r="J863" i="4"/>
  <c r="I863" i="4"/>
  <c r="M862" i="4"/>
  <c r="L862" i="4"/>
  <c r="K862" i="4"/>
  <c r="J862" i="4"/>
  <c r="I862" i="4"/>
  <c r="M861" i="4"/>
  <c r="L861" i="4"/>
  <c r="K861" i="4"/>
  <c r="J861" i="4"/>
  <c r="I861" i="4"/>
  <c r="M860" i="4"/>
  <c r="L860" i="4"/>
  <c r="K860" i="4"/>
  <c r="J860" i="4"/>
  <c r="I860" i="4"/>
  <c r="M859" i="4"/>
  <c r="L859" i="4"/>
  <c r="K859" i="4"/>
  <c r="J859" i="4"/>
  <c r="I859" i="4"/>
  <c r="M858" i="4"/>
  <c r="L858" i="4"/>
  <c r="K858" i="4"/>
  <c r="J858" i="4"/>
  <c r="I858" i="4"/>
  <c r="M857" i="4"/>
  <c r="L857" i="4"/>
  <c r="K857" i="4"/>
  <c r="J857" i="4"/>
  <c r="I857" i="4"/>
  <c r="M856" i="4"/>
  <c r="L856" i="4"/>
  <c r="K856" i="4"/>
  <c r="J856" i="4"/>
  <c r="I856" i="4"/>
  <c r="M855" i="4"/>
  <c r="L855" i="4"/>
  <c r="K855" i="4"/>
  <c r="J855" i="4"/>
  <c r="I855" i="4"/>
  <c r="M854" i="4"/>
  <c r="L854" i="4"/>
  <c r="K854" i="4"/>
  <c r="J854" i="4"/>
  <c r="I854" i="4"/>
  <c r="M853" i="4"/>
  <c r="L853" i="4"/>
  <c r="K853" i="4"/>
  <c r="J853" i="4"/>
  <c r="I853" i="4"/>
  <c r="M852" i="4"/>
  <c r="L852" i="4"/>
  <c r="K852" i="4"/>
  <c r="J852" i="4"/>
  <c r="I852" i="4"/>
  <c r="M850" i="4"/>
  <c r="L850" i="4"/>
  <c r="K850" i="4"/>
  <c r="J850" i="4"/>
  <c r="I850" i="4"/>
  <c r="M849" i="4"/>
  <c r="L849" i="4"/>
  <c r="K849" i="4"/>
  <c r="J849" i="4"/>
  <c r="I849" i="4"/>
  <c r="M848" i="4"/>
  <c r="L848" i="4"/>
  <c r="K848" i="4"/>
  <c r="J848" i="4"/>
  <c r="I848" i="4"/>
  <c r="M847" i="4"/>
  <c r="L847" i="4"/>
  <c r="K847" i="4"/>
  <c r="J847" i="4"/>
  <c r="I847" i="4"/>
  <c r="M846" i="4"/>
  <c r="L846" i="4"/>
  <c r="K846" i="4"/>
  <c r="J846" i="4"/>
  <c r="I846" i="4"/>
  <c r="M845" i="4"/>
  <c r="L845" i="4"/>
  <c r="K845" i="4"/>
  <c r="J845" i="4"/>
  <c r="I845" i="4"/>
  <c r="N844" i="4"/>
  <c r="M844" i="4"/>
  <c r="L844" i="4"/>
  <c r="K844" i="4"/>
  <c r="J844" i="4"/>
  <c r="I844" i="4"/>
  <c r="I843" i="4"/>
  <c r="V888" i="4" l="1"/>
  <c r="P384" i="4"/>
  <c r="Q384" i="4"/>
  <c r="R384" i="4"/>
  <c r="O384" i="4"/>
  <c r="O203" i="4" l="1"/>
  <c r="O54" i="4" l="1"/>
  <c r="S54" i="4" s="1"/>
  <c r="U54" i="4" s="1"/>
  <c r="O50" i="4"/>
  <c r="S50" i="4" s="1"/>
  <c r="U50" i="4" s="1"/>
  <c r="O49" i="4"/>
  <c r="S49" i="4" s="1"/>
  <c r="U49" i="4" s="1"/>
  <c r="O48" i="4"/>
  <c r="S48" i="4" s="1"/>
  <c r="U48" i="4" s="1"/>
  <c r="O44" i="4"/>
  <c r="S44" i="4" s="1"/>
  <c r="U44" i="4" s="1"/>
  <c r="S822" i="4"/>
  <c r="U822" i="4" s="1"/>
  <c r="S837" i="4"/>
  <c r="U837" i="4" s="1"/>
  <c r="S812" i="4"/>
  <c r="S832" i="4"/>
  <c r="U832" i="4" s="1"/>
  <c r="S817" i="4"/>
  <c r="U817" i="4" s="1"/>
  <c r="S807" i="4"/>
  <c r="U807" i="4" s="1"/>
  <c r="S823" i="4"/>
  <c r="U823" i="4" s="1"/>
  <c r="S834" i="4"/>
  <c r="U834" i="4" s="1"/>
  <c r="S818" i="4"/>
  <c r="U818" i="4" s="1"/>
  <c r="S827" i="4"/>
  <c r="U827" i="4" s="1"/>
  <c r="S808" i="4"/>
  <c r="U808" i="4" s="1"/>
  <c r="S839" i="4"/>
  <c r="U839" i="4" s="1"/>
  <c r="S829" i="4"/>
  <c r="U829" i="4" s="1"/>
  <c r="S819" i="4"/>
  <c r="U819" i="4" s="1"/>
  <c r="S828" i="4"/>
  <c r="U828" i="4" s="1"/>
  <c r="S806" i="4"/>
  <c r="U806" i="4" s="1"/>
  <c r="S811" i="4"/>
  <c r="U811" i="4" s="1"/>
  <c r="S840" i="4"/>
  <c r="U840" i="4" s="1"/>
  <c r="S813" i="4"/>
  <c r="U813" i="4" s="1"/>
  <c r="S835" i="4"/>
  <c r="U835" i="4" s="1"/>
  <c r="S820" i="4"/>
  <c r="U820" i="4" s="1"/>
  <c r="S810" i="4"/>
  <c r="U810" i="4" s="1"/>
  <c r="S841" i="4"/>
  <c r="U841" i="4" s="1"/>
  <c r="S830" i="4"/>
  <c r="U830" i="4" s="1"/>
  <c r="S825" i="4"/>
  <c r="U825" i="4" s="1"/>
  <c r="S838" i="4"/>
  <c r="U838" i="4" s="1"/>
  <c r="S831" i="4"/>
  <c r="U831" i="4" s="1"/>
  <c r="S836" i="4"/>
  <c r="U836" i="4" s="1"/>
  <c r="S814" i="4"/>
  <c r="U814" i="4" s="1"/>
  <c r="S805" i="4"/>
  <c r="U805" i="4" s="1"/>
  <c r="S809" i="4"/>
  <c r="U809" i="4" s="1"/>
  <c r="S826" i="4"/>
  <c r="U826" i="4" s="1"/>
  <c r="S821" i="4"/>
  <c r="U821" i="4" s="1"/>
  <c r="S833" i="4"/>
  <c r="U833" i="4" s="1"/>
  <c r="S815" i="4"/>
  <c r="S816" i="4"/>
  <c r="U816" i="4" s="1"/>
  <c r="S824" i="4"/>
  <c r="S802" i="4"/>
  <c r="U802" i="4" s="1"/>
  <c r="S801" i="4"/>
  <c r="U801" i="4" s="1"/>
  <c r="S800" i="4"/>
  <c r="U800" i="4" s="1"/>
  <c r="S799" i="4"/>
  <c r="U799" i="4" s="1"/>
  <c r="S798" i="4"/>
  <c r="U798" i="4" s="1"/>
  <c r="S797" i="4"/>
  <c r="U797" i="4" s="1"/>
  <c r="S796" i="4"/>
  <c r="U796" i="4" s="1"/>
  <c r="S795" i="4"/>
  <c r="U795" i="4" s="1"/>
  <c r="S794" i="4"/>
  <c r="U794" i="4" s="1"/>
  <c r="S793" i="4"/>
  <c r="U793" i="4" s="1"/>
  <c r="S792" i="4"/>
  <c r="U792" i="4" s="1"/>
  <c r="S791" i="4"/>
  <c r="U791" i="4" s="1"/>
  <c r="S790" i="4"/>
  <c r="U790" i="4" s="1"/>
  <c r="S789" i="4"/>
  <c r="U789" i="4" s="1"/>
  <c r="S788" i="4"/>
  <c r="U788" i="4" s="1"/>
  <c r="S787" i="4"/>
  <c r="U787" i="4" s="1"/>
  <c r="S786" i="4"/>
  <c r="U786" i="4" s="1"/>
  <c r="S785" i="4"/>
  <c r="U785" i="4" s="1"/>
  <c r="S784" i="4"/>
  <c r="U784" i="4" s="1"/>
  <c r="S783" i="4"/>
  <c r="U783" i="4" s="1"/>
  <c r="S782" i="4"/>
  <c r="U782" i="4" s="1"/>
  <c r="S779" i="4"/>
  <c r="U779" i="4" s="1"/>
  <c r="S778" i="4"/>
  <c r="U778" i="4" s="1"/>
  <c r="S777" i="4"/>
  <c r="U777" i="4" s="1"/>
  <c r="S776" i="4"/>
  <c r="U776" i="4" s="1"/>
  <c r="S775" i="4"/>
  <c r="U775" i="4" s="1"/>
  <c r="S774" i="4"/>
  <c r="U774" i="4" s="1"/>
  <c r="S773" i="4"/>
  <c r="U773" i="4" s="1"/>
  <c r="S772" i="4"/>
  <c r="U772" i="4" s="1"/>
  <c r="S771" i="4"/>
  <c r="U771" i="4" s="1"/>
  <c r="S770" i="4"/>
  <c r="U770" i="4" s="1"/>
  <c r="S769" i="4"/>
  <c r="U769" i="4" s="1"/>
  <c r="S768" i="4"/>
  <c r="U768" i="4" s="1"/>
  <c r="S767" i="4"/>
  <c r="U767" i="4" s="1"/>
  <c r="S766" i="4"/>
  <c r="U766" i="4" s="1"/>
  <c r="S765" i="4"/>
  <c r="U765" i="4" s="1"/>
  <c r="S764" i="4"/>
  <c r="U764" i="4" s="1"/>
  <c r="S763" i="4"/>
  <c r="U763" i="4" s="1"/>
  <c r="S762" i="4"/>
  <c r="U762" i="4" s="1"/>
  <c r="S761" i="4"/>
  <c r="U761" i="4" s="1"/>
  <c r="S760" i="4"/>
  <c r="U760" i="4" s="1"/>
  <c r="S759" i="4"/>
  <c r="U759" i="4" s="1"/>
  <c r="S758" i="4"/>
  <c r="U758" i="4" s="1"/>
  <c r="S757" i="4"/>
  <c r="U757" i="4" s="1"/>
  <c r="S756" i="4"/>
  <c r="U756" i="4" s="1"/>
  <c r="S755" i="4"/>
  <c r="U755" i="4" s="1"/>
  <c r="S754" i="4"/>
  <c r="U754" i="4" s="1"/>
  <c r="S753" i="4"/>
  <c r="U753" i="4" s="1"/>
  <c r="S750" i="4"/>
  <c r="U750" i="4" s="1"/>
  <c r="S749" i="4"/>
  <c r="U749" i="4" s="1"/>
  <c r="S748" i="4"/>
  <c r="U748" i="4" s="1"/>
  <c r="S747" i="4"/>
  <c r="U747" i="4" s="1"/>
  <c r="S746" i="4"/>
  <c r="U746" i="4" s="1"/>
  <c r="S745" i="4"/>
  <c r="U745" i="4" s="1"/>
  <c r="S744" i="4"/>
  <c r="U744" i="4" s="1"/>
  <c r="S743" i="4"/>
  <c r="U743" i="4" s="1"/>
  <c r="S742" i="4"/>
  <c r="U742" i="4" s="1"/>
  <c r="S741" i="4"/>
  <c r="U741" i="4" s="1"/>
  <c r="S740" i="4"/>
  <c r="U740" i="4" s="1"/>
  <c r="S737" i="4"/>
  <c r="U737" i="4" s="1"/>
  <c r="S736" i="4"/>
  <c r="U736" i="4" s="1"/>
  <c r="S735" i="4"/>
  <c r="U735" i="4" s="1"/>
  <c r="S734" i="4"/>
  <c r="U734" i="4" s="1"/>
  <c r="S733" i="4"/>
  <c r="U733" i="4" s="1"/>
  <c r="S732" i="4"/>
  <c r="U732" i="4" s="1"/>
  <c r="S731" i="4"/>
  <c r="U731" i="4" s="1"/>
  <c r="S730" i="4"/>
  <c r="U730" i="4" s="1"/>
  <c r="S729" i="4"/>
  <c r="U729" i="4" s="1"/>
  <c r="S728" i="4"/>
  <c r="U728" i="4" s="1"/>
  <c r="S725" i="4"/>
  <c r="U725" i="4" s="1"/>
  <c r="S724" i="4"/>
  <c r="U724" i="4" s="1"/>
  <c r="S723" i="4"/>
  <c r="U723" i="4" s="1"/>
  <c r="S722" i="4"/>
  <c r="U722" i="4" s="1"/>
  <c r="S721" i="4"/>
  <c r="U721" i="4" s="1"/>
  <c r="S720" i="4"/>
  <c r="U720" i="4" s="1"/>
  <c r="S719" i="4"/>
  <c r="U719" i="4" s="1"/>
  <c r="S718" i="4"/>
  <c r="U718" i="4" s="1"/>
  <c r="S717" i="4"/>
  <c r="U717" i="4" s="1"/>
  <c r="S716" i="4"/>
  <c r="U716" i="4" s="1"/>
  <c r="S715" i="4"/>
  <c r="U715" i="4" s="1"/>
  <c r="S714" i="4"/>
  <c r="U714" i="4" s="1"/>
  <c r="S713" i="4"/>
  <c r="U713" i="4" s="1"/>
  <c r="S712" i="4"/>
  <c r="U712" i="4" s="1"/>
  <c r="S711" i="4"/>
  <c r="U711" i="4" s="1"/>
  <c r="S710" i="4"/>
  <c r="U710" i="4" s="1"/>
  <c r="S709" i="4"/>
  <c r="U709" i="4" s="1"/>
  <c r="S708" i="4"/>
  <c r="U708" i="4" s="1"/>
  <c r="S707" i="4"/>
  <c r="U707" i="4" s="1"/>
  <c r="S706" i="4"/>
  <c r="U706" i="4" s="1"/>
  <c r="S705" i="4"/>
  <c r="U705" i="4" s="1"/>
  <c r="S704" i="4"/>
  <c r="U704" i="4" s="1"/>
  <c r="S701" i="4"/>
  <c r="U701" i="4" s="1"/>
  <c r="S700" i="4"/>
  <c r="U700" i="4" s="1"/>
  <c r="S699" i="4"/>
  <c r="U699" i="4" s="1"/>
  <c r="S698" i="4"/>
  <c r="S697" i="4"/>
  <c r="U697" i="4" s="1"/>
  <c r="S696" i="4"/>
  <c r="U696" i="4" s="1"/>
  <c r="S695" i="4"/>
  <c r="U695" i="4" s="1"/>
  <c r="S694" i="4"/>
  <c r="U694" i="4" s="1"/>
  <c r="S693" i="4"/>
  <c r="U693" i="4" s="1"/>
  <c r="S692" i="4"/>
  <c r="U692" i="4" s="1"/>
  <c r="S691" i="4"/>
  <c r="U691" i="4" s="1"/>
  <c r="S690" i="4"/>
  <c r="U690" i="4" s="1"/>
  <c r="S689" i="4"/>
  <c r="U689" i="4" s="1"/>
  <c r="S688" i="4"/>
  <c r="U688" i="4" s="1"/>
  <c r="S687" i="4"/>
  <c r="U687" i="4" s="1"/>
  <c r="S686" i="4"/>
  <c r="U686" i="4" s="1"/>
  <c r="S685" i="4"/>
  <c r="U685" i="4" s="1"/>
  <c r="S684" i="4"/>
  <c r="U684" i="4" s="1"/>
  <c r="S683" i="4"/>
  <c r="U683" i="4" s="1"/>
  <c r="S682" i="4"/>
  <c r="U682" i="4" s="1"/>
  <c r="S681" i="4"/>
  <c r="U681" i="4" s="1"/>
  <c r="S680" i="4"/>
  <c r="U680" i="4" s="1"/>
  <c r="S679" i="4"/>
  <c r="U679" i="4" s="1"/>
  <c r="S678" i="4"/>
  <c r="U678" i="4" s="1"/>
  <c r="S677" i="4"/>
  <c r="U677" i="4" s="1"/>
  <c r="S676" i="4"/>
  <c r="U676" i="4" s="1"/>
  <c r="S675" i="4"/>
  <c r="U675" i="4" s="1"/>
  <c r="S674" i="4"/>
  <c r="U674" i="4" s="1"/>
  <c r="S673" i="4"/>
  <c r="U673" i="4" s="1"/>
  <c r="S672" i="4"/>
  <c r="U672" i="4" s="1"/>
  <c r="S669" i="4"/>
  <c r="U669" i="4" s="1"/>
  <c r="S668" i="4"/>
  <c r="U668" i="4" s="1"/>
  <c r="S667" i="4"/>
  <c r="U667" i="4" s="1"/>
  <c r="S666" i="4"/>
  <c r="U666" i="4" s="1"/>
  <c r="S665" i="4"/>
  <c r="U665" i="4" s="1"/>
  <c r="S664" i="4"/>
  <c r="U664" i="4" s="1"/>
  <c r="S663" i="4"/>
  <c r="U663" i="4" s="1"/>
  <c r="S662" i="4"/>
  <c r="U662" i="4" s="1"/>
  <c r="S661" i="4"/>
  <c r="U661" i="4" s="1"/>
  <c r="S660" i="4"/>
  <c r="U660" i="4" s="1"/>
  <c r="S659" i="4"/>
  <c r="U659" i="4" s="1"/>
  <c r="S658" i="4"/>
  <c r="U658" i="4" s="1"/>
  <c r="S657" i="4"/>
  <c r="U657" i="4" s="1"/>
  <c r="S656" i="4"/>
  <c r="U656" i="4" s="1"/>
  <c r="S655" i="4"/>
  <c r="U655" i="4" s="1"/>
  <c r="S654" i="4"/>
  <c r="U654" i="4" s="1"/>
  <c r="S653" i="4"/>
  <c r="U653" i="4" s="1"/>
  <c r="S652" i="4"/>
  <c r="U652" i="4" s="1"/>
  <c r="S651" i="4"/>
  <c r="U651" i="4" s="1"/>
  <c r="S650" i="4"/>
  <c r="U650" i="4" s="1"/>
  <c r="S649" i="4"/>
  <c r="U649" i="4" s="1"/>
  <c r="S648" i="4"/>
  <c r="U648" i="4" s="1"/>
  <c r="S647" i="4"/>
  <c r="U647" i="4" s="1"/>
  <c r="S646" i="4"/>
  <c r="U646" i="4" s="1"/>
  <c r="S645" i="4"/>
  <c r="U645" i="4" s="1"/>
  <c r="S644" i="4"/>
  <c r="U644" i="4" s="1"/>
  <c r="S643" i="4"/>
  <c r="U643" i="4" s="1"/>
  <c r="S642" i="4"/>
  <c r="U642" i="4" s="1"/>
  <c r="S641" i="4"/>
  <c r="U641" i="4" s="1"/>
  <c r="S640" i="4"/>
  <c r="U640" i="4" s="1"/>
  <c r="S639" i="4"/>
  <c r="U639" i="4" s="1"/>
  <c r="S638" i="4"/>
  <c r="U638" i="4" s="1"/>
  <c r="S637" i="4"/>
  <c r="U637" i="4" s="1"/>
  <c r="S636" i="4"/>
  <c r="U636" i="4" s="1"/>
  <c r="S635" i="4"/>
  <c r="U635" i="4" s="1"/>
  <c r="S634" i="4"/>
  <c r="U634" i="4" s="1"/>
  <c r="S633" i="4"/>
  <c r="U633" i="4" s="1"/>
  <c r="S632" i="4"/>
  <c r="U632" i="4" s="1"/>
  <c r="S631" i="4"/>
  <c r="U631" i="4" s="1"/>
  <c r="S630" i="4"/>
  <c r="S629" i="4"/>
  <c r="U629" i="4" s="1"/>
  <c r="S628" i="4"/>
  <c r="U628" i="4" s="1"/>
  <c r="S627" i="4"/>
  <c r="U627" i="4" s="1"/>
  <c r="S626" i="4"/>
  <c r="U626" i="4" s="1"/>
  <c r="S625" i="4"/>
  <c r="U625" i="4" s="1"/>
  <c r="S624" i="4"/>
  <c r="U624" i="4" s="1"/>
  <c r="S621" i="4"/>
  <c r="U621" i="4" s="1"/>
  <c r="S620" i="4"/>
  <c r="U620" i="4" s="1"/>
  <c r="S619" i="4"/>
  <c r="U619" i="4" s="1"/>
  <c r="S618" i="4"/>
  <c r="U618" i="4" s="1"/>
  <c r="S617" i="4"/>
  <c r="U617" i="4" s="1"/>
  <c r="S616" i="4"/>
  <c r="U616" i="4" s="1"/>
  <c r="S615" i="4"/>
  <c r="U615" i="4" s="1"/>
  <c r="S614" i="4"/>
  <c r="U614" i="4" s="1"/>
  <c r="S613" i="4"/>
  <c r="U613" i="4" s="1"/>
  <c r="S610" i="4"/>
  <c r="U610" i="4" s="1"/>
  <c r="S609" i="4"/>
  <c r="U609" i="4" s="1"/>
  <c r="S608" i="4"/>
  <c r="U608" i="4" s="1"/>
  <c r="S607" i="4"/>
  <c r="U607" i="4" s="1"/>
  <c r="S606" i="4"/>
  <c r="U606" i="4" s="1"/>
  <c r="S605" i="4"/>
  <c r="U605" i="4" s="1"/>
  <c r="S604" i="4"/>
  <c r="U604" i="4" s="1"/>
  <c r="S603" i="4"/>
  <c r="U603" i="4" s="1"/>
  <c r="S602" i="4"/>
  <c r="U602" i="4" s="1"/>
  <c r="S601" i="4"/>
  <c r="U601" i="4" s="1"/>
  <c r="S600" i="4"/>
  <c r="U600" i="4" s="1"/>
  <c r="S599" i="4"/>
  <c r="U599" i="4" s="1"/>
  <c r="S598" i="4"/>
  <c r="U598" i="4" s="1"/>
  <c r="S597" i="4"/>
  <c r="U597" i="4" s="1"/>
  <c r="S596" i="4"/>
  <c r="U596" i="4" s="1"/>
  <c r="S595" i="4"/>
  <c r="U595" i="4" s="1"/>
  <c r="S594" i="4"/>
  <c r="U594" i="4" s="1"/>
  <c r="S593" i="4"/>
  <c r="U593" i="4" s="1"/>
  <c r="S592" i="4"/>
  <c r="U592" i="4" s="1"/>
  <c r="S591" i="4"/>
  <c r="U591" i="4" s="1"/>
  <c r="S590" i="4"/>
  <c r="U590" i="4" s="1"/>
  <c r="S589" i="4"/>
  <c r="U589" i="4" s="1"/>
  <c r="S588" i="4"/>
  <c r="U588" i="4" s="1"/>
  <c r="S587" i="4"/>
  <c r="U587" i="4" s="1"/>
  <c r="S586" i="4"/>
  <c r="U586" i="4" s="1"/>
  <c r="S585" i="4"/>
  <c r="U585" i="4" s="1"/>
  <c r="S584" i="4"/>
  <c r="U584" i="4" s="1"/>
  <c r="S581" i="4"/>
  <c r="U581" i="4" s="1"/>
  <c r="S580" i="4"/>
  <c r="U580" i="4" s="1"/>
  <c r="S579" i="4"/>
  <c r="U579" i="4" s="1"/>
  <c r="S578" i="4"/>
  <c r="U578" i="4" s="1"/>
  <c r="S577" i="4"/>
  <c r="U577" i="4" s="1"/>
  <c r="S576" i="4"/>
  <c r="U576" i="4" s="1"/>
  <c r="S575" i="4"/>
  <c r="U575" i="4" s="1"/>
  <c r="S574" i="4"/>
  <c r="U574" i="4" s="1"/>
  <c r="S573" i="4"/>
  <c r="U573" i="4" s="1"/>
  <c r="S572" i="4"/>
  <c r="U572" i="4" s="1"/>
  <c r="S571" i="4"/>
  <c r="U571" i="4" s="1"/>
  <c r="S570" i="4"/>
  <c r="U570" i="4" s="1"/>
  <c r="S569" i="4"/>
  <c r="U569" i="4" s="1"/>
  <c r="S568" i="4"/>
  <c r="U568" i="4" s="1"/>
  <c r="S567" i="4"/>
  <c r="U567" i="4" s="1"/>
  <c r="S566" i="4"/>
  <c r="U566" i="4" s="1"/>
  <c r="S565" i="4"/>
  <c r="U565" i="4" s="1"/>
  <c r="S564" i="4"/>
  <c r="U564" i="4" s="1"/>
  <c r="S563" i="4"/>
  <c r="U563" i="4" s="1"/>
  <c r="S562" i="4"/>
  <c r="U562" i="4" s="1"/>
  <c r="S561" i="4"/>
  <c r="U561" i="4" s="1"/>
  <c r="S560" i="4"/>
  <c r="U560" i="4" s="1"/>
  <c r="S559" i="4"/>
  <c r="U559" i="4" s="1"/>
  <c r="S558" i="4"/>
  <c r="U558" i="4" s="1"/>
  <c r="S555" i="4"/>
  <c r="U555" i="4" s="1"/>
  <c r="S554" i="4"/>
  <c r="U554" i="4" s="1"/>
  <c r="S553" i="4"/>
  <c r="U553" i="4" s="1"/>
  <c r="S552" i="4"/>
  <c r="U552" i="4" s="1"/>
  <c r="S551" i="4"/>
  <c r="U551" i="4" s="1"/>
  <c r="S550" i="4"/>
  <c r="U550" i="4" s="1"/>
  <c r="S549" i="4"/>
  <c r="U549" i="4" s="1"/>
  <c r="S548" i="4"/>
  <c r="U548" i="4" s="1"/>
  <c r="S547" i="4"/>
  <c r="U547" i="4" s="1"/>
  <c r="S546" i="4"/>
  <c r="U546" i="4" s="1"/>
  <c r="S545" i="4"/>
  <c r="U545" i="4" s="1"/>
  <c r="S544" i="4"/>
  <c r="U544" i="4" s="1"/>
  <c r="S543" i="4"/>
  <c r="U543" i="4" s="1"/>
  <c r="S542" i="4"/>
  <c r="U542" i="4" s="1"/>
  <c r="S541" i="4"/>
  <c r="U541" i="4" s="1"/>
  <c r="S540" i="4"/>
  <c r="U540" i="4" s="1"/>
  <c r="S539" i="4"/>
  <c r="U539" i="4" s="1"/>
  <c r="S538" i="4"/>
  <c r="U538" i="4" s="1"/>
  <c r="S537" i="4"/>
  <c r="U537" i="4" s="1"/>
  <c r="S536" i="4"/>
  <c r="U536" i="4" s="1"/>
  <c r="S535" i="4"/>
  <c r="U535" i="4" s="1"/>
  <c r="S534" i="4"/>
  <c r="U534" i="4" s="1"/>
  <c r="S533" i="4"/>
  <c r="U533" i="4" s="1"/>
  <c r="S532" i="4"/>
  <c r="U532" i="4" s="1"/>
  <c r="S531" i="4"/>
  <c r="U531" i="4" s="1"/>
  <c r="S528" i="4"/>
  <c r="U528" i="4" s="1"/>
  <c r="S527" i="4"/>
  <c r="U527" i="4" s="1"/>
  <c r="S526" i="4"/>
  <c r="U526" i="4" s="1"/>
  <c r="S525" i="4"/>
  <c r="U525" i="4" s="1"/>
  <c r="S524" i="4"/>
  <c r="U524" i="4" s="1"/>
  <c r="S523" i="4"/>
  <c r="U523" i="4" s="1"/>
  <c r="S522" i="4"/>
  <c r="U522" i="4" s="1"/>
  <c r="S521" i="4"/>
  <c r="U521" i="4" s="1"/>
  <c r="S520" i="4"/>
  <c r="U520" i="4" s="1"/>
  <c r="S519" i="4"/>
  <c r="U519" i="4" s="1"/>
  <c r="S518" i="4"/>
  <c r="U518" i="4" s="1"/>
  <c r="S517" i="4"/>
  <c r="U517" i="4" s="1"/>
  <c r="S516" i="4"/>
  <c r="U516" i="4" s="1"/>
  <c r="S515" i="4"/>
  <c r="U515" i="4" s="1"/>
  <c r="S514" i="4"/>
  <c r="U514" i="4" s="1"/>
  <c r="S513" i="4"/>
  <c r="U513" i="4" s="1"/>
  <c r="S512" i="4"/>
  <c r="U512" i="4" s="1"/>
  <c r="S511" i="4"/>
  <c r="U511" i="4" s="1"/>
  <c r="S510" i="4"/>
  <c r="U510" i="4" s="1"/>
  <c r="S509" i="4"/>
  <c r="U509" i="4" s="1"/>
  <c r="S508" i="4"/>
  <c r="U508" i="4" s="1"/>
  <c r="S507" i="4"/>
  <c r="U507" i="4" s="1"/>
  <c r="S506" i="4"/>
  <c r="U506" i="4" s="1"/>
  <c r="S505" i="4"/>
  <c r="U505" i="4" s="1"/>
  <c r="S504" i="4"/>
  <c r="U504" i="4" s="1"/>
  <c r="S503" i="4"/>
  <c r="U503" i="4" s="1"/>
  <c r="S502" i="4"/>
  <c r="U502" i="4" s="1"/>
  <c r="S501" i="4"/>
  <c r="U501" i="4" s="1"/>
  <c r="S500" i="4"/>
  <c r="U500" i="4" s="1"/>
  <c r="S499" i="4"/>
  <c r="U499" i="4" s="1"/>
  <c r="S498" i="4"/>
  <c r="U498" i="4" s="1"/>
  <c r="S497" i="4"/>
  <c r="U497" i="4" s="1"/>
  <c r="S496" i="4"/>
  <c r="U496" i="4" s="1"/>
  <c r="S495" i="4"/>
  <c r="U495" i="4" s="1"/>
  <c r="S492" i="4"/>
  <c r="U492" i="4" s="1"/>
  <c r="S491" i="4"/>
  <c r="S490" i="4"/>
  <c r="U490" i="4" s="1"/>
  <c r="S489" i="4"/>
  <c r="U489" i="4" s="1"/>
  <c r="S488" i="4"/>
  <c r="U488" i="4" s="1"/>
  <c r="S487" i="4"/>
  <c r="U487" i="4" s="1"/>
  <c r="S486" i="4"/>
  <c r="U486" i="4" s="1"/>
  <c r="S485" i="4"/>
  <c r="U485" i="4" s="1"/>
  <c r="S484" i="4"/>
  <c r="U484" i="4" s="1"/>
  <c r="S483" i="4"/>
  <c r="U483" i="4" s="1"/>
  <c r="S482" i="4"/>
  <c r="U482" i="4" s="1"/>
  <c r="S481" i="4"/>
  <c r="U481" i="4" s="1"/>
  <c r="S480" i="4"/>
  <c r="U480" i="4" s="1"/>
  <c r="S479" i="4"/>
  <c r="U479" i="4" s="1"/>
  <c r="S478" i="4"/>
  <c r="U478" i="4" s="1"/>
  <c r="S477" i="4"/>
  <c r="U477" i="4" s="1"/>
  <c r="S476" i="4"/>
  <c r="U476" i="4" s="1"/>
  <c r="S475" i="4"/>
  <c r="U475" i="4" s="1"/>
  <c r="S474" i="4"/>
  <c r="U474" i="4" s="1"/>
  <c r="S473" i="4"/>
  <c r="U473" i="4" s="1"/>
  <c r="S472" i="4"/>
  <c r="U472" i="4" s="1"/>
  <c r="S471" i="4"/>
  <c r="U471" i="4" s="1"/>
  <c r="S470" i="4"/>
  <c r="U470" i="4" s="1"/>
  <c r="S469" i="4"/>
  <c r="U469" i="4" s="1"/>
  <c r="S468" i="4"/>
  <c r="U468" i="4" s="1"/>
  <c r="S467" i="4"/>
  <c r="U467" i="4" s="1"/>
  <c r="S466" i="4"/>
  <c r="U466" i="4" s="1"/>
  <c r="S465" i="4"/>
  <c r="U465" i="4" s="1"/>
  <c r="S464" i="4"/>
  <c r="U464" i="4" s="1"/>
  <c r="S463" i="4"/>
  <c r="U463" i="4" s="1"/>
  <c r="S462" i="4"/>
  <c r="U462" i="4" s="1"/>
  <c r="S461" i="4"/>
  <c r="U461" i="4" s="1"/>
  <c r="S460" i="4"/>
  <c r="U460" i="4" s="1"/>
  <c r="S459" i="4"/>
  <c r="S458" i="4"/>
  <c r="U458" i="4" s="1"/>
  <c r="S457" i="4"/>
  <c r="U457" i="4" s="1"/>
  <c r="S456" i="4"/>
  <c r="U456" i="4" s="1"/>
  <c r="S455" i="4"/>
  <c r="U455" i="4" s="1"/>
  <c r="S454" i="4"/>
  <c r="U454" i="4" s="1"/>
  <c r="S453" i="4"/>
  <c r="U453" i="4" s="1"/>
  <c r="S452" i="4"/>
  <c r="U452" i="4" s="1"/>
  <c r="S451" i="4"/>
  <c r="U451" i="4" s="1"/>
  <c r="S450" i="4"/>
  <c r="U450" i="4" s="1"/>
  <c r="S449" i="4"/>
  <c r="U449" i="4" s="1"/>
  <c r="S446" i="4"/>
  <c r="U446" i="4" s="1"/>
  <c r="S445" i="4"/>
  <c r="U445" i="4" s="1"/>
  <c r="S444" i="4"/>
  <c r="U444" i="4" s="1"/>
  <c r="S443" i="4"/>
  <c r="U443" i="4" s="1"/>
  <c r="S442" i="4"/>
  <c r="U442" i="4" s="1"/>
  <c r="S441" i="4"/>
  <c r="U441" i="4" s="1"/>
  <c r="S440" i="4"/>
  <c r="U440" i="4" s="1"/>
  <c r="S439" i="4"/>
  <c r="U439" i="4" s="1"/>
  <c r="S436" i="4"/>
  <c r="U436" i="4" s="1"/>
  <c r="S435" i="4"/>
  <c r="U435" i="4" s="1"/>
  <c r="S434" i="4"/>
  <c r="U434" i="4" s="1"/>
  <c r="S433" i="4"/>
  <c r="U433" i="4" s="1"/>
  <c r="S432" i="4"/>
  <c r="U432" i="4" s="1"/>
  <c r="S431" i="4"/>
  <c r="U431" i="4" s="1"/>
  <c r="S430" i="4"/>
  <c r="U430" i="4" s="1"/>
  <c r="S429" i="4"/>
  <c r="U429" i="4" s="1"/>
  <c r="S428" i="4"/>
  <c r="U428" i="4" s="1"/>
  <c r="S427" i="4"/>
  <c r="U427" i="4" s="1"/>
  <c r="S424" i="4"/>
  <c r="U424" i="4" s="1"/>
  <c r="S423" i="4"/>
  <c r="U423" i="4" s="1"/>
  <c r="S422" i="4"/>
  <c r="S421" i="4"/>
  <c r="U421" i="4" s="1"/>
  <c r="S420" i="4"/>
  <c r="U420" i="4" s="1"/>
  <c r="S419" i="4"/>
  <c r="U419" i="4" s="1"/>
  <c r="S418" i="4"/>
  <c r="U418" i="4" s="1"/>
  <c r="S417" i="4"/>
  <c r="U417" i="4" s="1"/>
  <c r="S416" i="4"/>
  <c r="U416" i="4" s="1"/>
  <c r="S415" i="4"/>
  <c r="U415" i="4" s="1"/>
  <c r="S414" i="4"/>
  <c r="U414" i="4" s="1"/>
  <c r="S413" i="4"/>
  <c r="U413" i="4" s="1"/>
  <c r="S412" i="4"/>
  <c r="U412" i="4" s="1"/>
  <c r="S411" i="4"/>
  <c r="U411" i="4" s="1"/>
  <c r="S408" i="4"/>
  <c r="U408" i="4" s="1"/>
  <c r="S407" i="4"/>
  <c r="U407" i="4" s="1"/>
  <c r="S406" i="4"/>
  <c r="U406" i="4" s="1"/>
  <c r="S405" i="4"/>
  <c r="U405" i="4" s="1"/>
  <c r="S404" i="4"/>
  <c r="U404" i="4" s="1"/>
  <c r="S403" i="4"/>
  <c r="U403" i="4" s="1"/>
  <c r="S402" i="4"/>
  <c r="U402" i="4" s="1"/>
  <c r="S401" i="4"/>
  <c r="U401" i="4" s="1"/>
  <c r="S400" i="4"/>
  <c r="U400" i="4" s="1"/>
  <c r="S399" i="4"/>
  <c r="U399" i="4" s="1"/>
  <c r="S398" i="4"/>
  <c r="U398" i="4" s="1"/>
  <c r="S397" i="4"/>
  <c r="U397" i="4" s="1"/>
  <c r="S396" i="4"/>
  <c r="U396" i="4" s="1"/>
  <c r="S395" i="4"/>
  <c r="U395" i="4" s="1"/>
  <c r="S394" i="4"/>
  <c r="U394" i="4" s="1"/>
  <c r="S393" i="4"/>
  <c r="U393" i="4" s="1"/>
  <c r="S392" i="4"/>
  <c r="U392" i="4" s="1"/>
  <c r="S391" i="4"/>
  <c r="U391" i="4" s="1"/>
  <c r="S390" i="4"/>
  <c r="U390" i="4" s="1"/>
  <c r="S389" i="4"/>
  <c r="U389" i="4" s="1"/>
  <c r="S388" i="4"/>
  <c r="U388" i="4" s="1"/>
  <c r="S387" i="4"/>
  <c r="U387" i="4" s="1"/>
  <c r="S386" i="4"/>
  <c r="U386" i="4" s="1"/>
  <c r="S383" i="4"/>
  <c r="U383" i="4" s="1"/>
  <c r="S382" i="4"/>
  <c r="U382" i="4" s="1"/>
  <c r="S381" i="4"/>
  <c r="U381" i="4" s="1"/>
  <c r="S380" i="4"/>
  <c r="U380" i="4" s="1"/>
  <c r="S379" i="4"/>
  <c r="U379" i="4" s="1"/>
  <c r="S378" i="4"/>
  <c r="U378" i="4" s="1"/>
  <c r="S377" i="4"/>
  <c r="U377" i="4" s="1"/>
  <c r="S376" i="4"/>
  <c r="U376" i="4" s="1"/>
  <c r="S375" i="4"/>
  <c r="U375" i="4" s="1"/>
  <c r="S374" i="4"/>
  <c r="U374" i="4" s="1"/>
  <c r="S373" i="4"/>
  <c r="U373" i="4" s="1"/>
  <c r="S372" i="4"/>
  <c r="U372" i="4" s="1"/>
  <c r="S371" i="4"/>
  <c r="U371" i="4" s="1"/>
  <c r="S370" i="4"/>
  <c r="U370" i="4" s="1"/>
  <c r="S369" i="4"/>
  <c r="U369" i="4" s="1"/>
  <c r="S368" i="4"/>
  <c r="U368" i="4" s="1"/>
  <c r="S367" i="4"/>
  <c r="U367" i="4" s="1"/>
  <c r="S366" i="4"/>
  <c r="U366" i="4" s="1"/>
  <c r="S365" i="4"/>
  <c r="S364" i="4"/>
  <c r="U364" i="4" s="1"/>
  <c r="S363" i="4"/>
  <c r="U363" i="4" s="1"/>
  <c r="S362" i="4"/>
  <c r="U362" i="4" s="1"/>
  <c r="S361" i="4"/>
  <c r="U361" i="4" s="1"/>
  <c r="S360" i="4"/>
  <c r="U360" i="4" s="1"/>
  <c r="S359" i="4"/>
  <c r="U359" i="4" s="1"/>
  <c r="S358" i="4"/>
  <c r="U358" i="4" s="1"/>
  <c r="S357" i="4"/>
  <c r="U357" i="4" s="1"/>
  <c r="S356" i="4"/>
  <c r="U356" i="4" s="1"/>
  <c r="S355" i="4"/>
  <c r="U355" i="4" s="1"/>
  <c r="S354" i="4"/>
  <c r="U354" i="4" s="1"/>
  <c r="S353" i="4"/>
  <c r="U353" i="4" s="1"/>
  <c r="S352" i="4"/>
  <c r="U352" i="4" s="1"/>
  <c r="S351" i="4"/>
  <c r="U351" i="4" s="1"/>
  <c r="S350" i="4"/>
  <c r="U350" i="4" s="1"/>
  <c r="S349" i="4"/>
  <c r="U349" i="4" s="1"/>
  <c r="S346" i="4"/>
  <c r="U346" i="4" s="1"/>
  <c r="S345" i="4"/>
  <c r="U345" i="4" s="1"/>
  <c r="S344" i="4"/>
  <c r="U344" i="4" s="1"/>
  <c r="S343" i="4"/>
  <c r="U343" i="4" s="1"/>
  <c r="S342" i="4"/>
  <c r="U342" i="4" s="1"/>
  <c r="S341" i="4"/>
  <c r="U341" i="4" s="1"/>
  <c r="S340" i="4"/>
  <c r="U340" i="4" s="1"/>
  <c r="S339" i="4"/>
  <c r="U339" i="4" s="1"/>
  <c r="S338" i="4"/>
  <c r="U338" i="4" s="1"/>
  <c r="S337" i="4"/>
  <c r="U337" i="4" s="1"/>
  <c r="S336" i="4"/>
  <c r="U336" i="4" s="1"/>
  <c r="S335" i="4"/>
  <c r="U335" i="4" s="1"/>
  <c r="S334" i="4"/>
  <c r="U334" i="4" s="1"/>
  <c r="S333" i="4"/>
  <c r="U333" i="4" s="1"/>
  <c r="S332" i="4"/>
  <c r="U332" i="4" s="1"/>
  <c r="S331" i="4"/>
  <c r="U331" i="4" s="1"/>
  <c r="S330" i="4"/>
  <c r="U330" i="4" s="1"/>
  <c r="S329" i="4"/>
  <c r="U329" i="4" s="1"/>
  <c r="S328" i="4"/>
  <c r="U328" i="4" s="1"/>
  <c r="S327" i="4"/>
  <c r="U327" i="4" s="1"/>
  <c r="S326" i="4"/>
  <c r="U326" i="4" s="1"/>
  <c r="S325" i="4"/>
  <c r="U325" i="4" s="1"/>
  <c r="S324" i="4"/>
  <c r="U324" i="4" s="1"/>
  <c r="S323" i="4"/>
  <c r="U323" i="4" s="1"/>
  <c r="S322" i="4"/>
  <c r="U322" i="4" s="1"/>
  <c r="S321" i="4"/>
  <c r="U321" i="4" s="1"/>
  <c r="S320" i="4"/>
  <c r="U320" i="4" s="1"/>
  <c r="S319" i="4"/>
  <c r="U319" i="4" s="1"/>
  <c r="S318" i="4"/>
  <c r="U318" i="4" s="1"/>
  <c r="S317" i="4"/>
  <c r="U317" i="4" s="1"/>
  <c r="S316" i="4"/>
  <c r="U316" i="4" s="1"/>
  <c r="S315" i="4"/>
  <c r="U315" i="4" s="1"/>
  <c r="S314" i="4"/>
  <c r="U314" i="4" s="1"/>
  <c r="S313" i="4"/>
  <c r="U313" i="4" s="1"/>
  <c r="S310" i="4"/>
  <c r="U310" i="4" s="1"/>
  <c r="S309" i="4"/>
  <c r="U309" i="4" s="1"/>
  <c r="S308" i="4"/>
  <c r="U308" i="4" s="1"/>
  <c r="S307" i="4"/>
  <c r="S306" i="4"/>
  <c r="U306" i="4" s="1"/>
  <c r="S305" i="4"/>
  <c r="U305" i="4" s="1"/>
  <c r="S304" i="4"/>
  <c r="U304" i="4" s="1"/>
  <c r="S303" i="4"/>
  <c r="U303" i="4" s="1"/>
  <c r="S302" i="4"/>
  <c r="U302" i="4" s="1"/>
  <c r="S301" i="4"/>
  <c r="U301" i="4" s="1"/>
  <c r="S300" i="4"/>
  <c r="U300" i="4" s="1"/>
  <c r="S299" i="4"/>
  <c r="U299" i="4" s="1"/>
  <c r="S298" i="4"/>
  <c r="U298" i="4" s="1"/>
  <c r="S297" i="4"/>
  <c r="U297" i="4" s="1"/>
  <c r="S296" i="4"/>
  <c r="U296" i="4" s="1"/>
  <c r="S295" i="4"/>
  <c r="U295" i="4" s="1"/>
  <c r="S294" i="4"/>
  <c r="U294" i="4" s="1"/>
  <c r="S293" i="4"/>
  <c r="U293" i="4" s="1"/>
  <c r="S292" i="4"/>
  <c r="U292" i="4" s="1"/>
  <c r="S291" i="4"/>
  <c r="U291" i="4" s="1"/>
  <c r="S290" i="4"/>
  <c r="U290" i="4" s="1"/>
  <c r="S289" i="4"/>
  <c r="U289" i="4" s="1"/>
  <c r="S288" i="4"/>
  <c r="U288" i="4" s="1"/>
  <c r="S287" i="4"/>
  <c r="U287" i="4" s="1"/>
  <c r="S284" i="4"/>
  <c r="U284" i="4" s="1"/>
  <c r="S283" i="4"/>
  <c r="U283" i="4" s="1"/>
  <c r="S282" i="4"/>
  <c r="U282" i="4" s="1"/>
  <c r="S281" i="4"/>
  <c r="U281" i="4" s="1"/>
  <c r="S280" i="4"/>
  <c r="U280" i="4" s="1"/>
  <c r="S279" i="4"/>
  <c r="U279" i="4" s="1"/>
  <c r="S278" i="4"/>
  <c r="U278" i="4" s="1"/>
  <c r="S277" i="4"/>
  <c r="U277" i="4" s="1"/>
  <c r="S276" i="4"/>
  <c r="U276" i="4" s="1"/>
  <c r="S275" i="4"/>
  <c r="S274" i="4"/>
  <c r="U274" i="4" s="1"/>
  <c r="S273" i="4"/>
  <c r="U273" i="4" s="1"/>
  <c r="S272" i="4"/>
  <c r="U272" i="4" s="1"/>
  <c r="S271" i="4"/>
  <c r="U271" i="4" s="1"/>
  <c r="S270" i="4"/>
  <c r="U270" i="4" s="1"/>
  <c r="S269" i="4"/>
  <c r="U269" i="4" s="1"/>
  <c r="S268" i="4"/>
  <c r="U268" i="4" s="1"/>
  <c r="S267" i="4"/>
  <c r="U267" i="4" s="1"/>
  <c r="S266" i="4"/>
  <c r="U266" i="4" s="1"/>
  <c r="S265" i="4"/>
  <c r="U265" i="4" s="1"/>
  <c r="S264" i="4"/>
  <c r="U264" i="4" s="1"/>
  <c r="S263" i="4"/>
  <c r="U263" i="4" s="1"/>
  <c r="S260" i="4"/>
  <c r="U260" i="4" s="1"/>
  <c r="S259" i="4"/>
  <c r="U259" i="4" s="1"/>
  <c r="S258" i="4"/>
  <c r="U258" i="4" s="1"/>
  <c r="S257" i="4"/>
  <c r="U257" i="4" s="1"/>
  <c r="S256" i="4"/>
  <c r="U256" i="4" s="1"/>
  <c r="S255" i="4"/>
  <c r="U255" i="4" s="1"/>
  <c r="S254" i="4"/>
  <c r="U254" i="4" s="1"/>
  <c r="S253" i="4"/>
  <c r="S252" i="4"/>
  <c r="U252" i="4" s="1"/>
  <c r="S251" i="4"/>
  <c r="U251" i="4" s="1"/>
  <c r="S250" i="4"/>
  <c r="U250" i="4" s="1"/>
  <c r="S249" i="4"/>
  <c r="U249" i="4" s="1"/>
  <c r="S246" i="4"/>
  <c r="U246" i="4" s="1"/>
  <c r="S245" i="4"/>
  <c r="U245" i="4" s="1"/>
  <c r="S244" i="4"/>
  <c r="U244" i="4" s="1"/>
  <c r="S243" i="4"/>
  <c r="U243" i="4" s="1"/>
  <c r="S242" i="4"/>
  <c r="U242" i="4" s="1"/>
  <c r="S241" i="4"/>
  <c r="U241" i="4" s="1"/>
  <c r="S240" i="4"/>
  <c r="U240" i="4" s="1"/>
  <c r="S239" i="4"/>
  <c r="U239" i="4" s="1"/>
  <c r="S238" i="4"/>
  <c r="U238" i="4" s="1"/>
  <c r="S237" i="4"/>
  <c r="U237" i="4" s="1"/>
  <c r="S236" i="4"/>
  <c r="U236" i="4" s="1"/>
  <c r="S235" i="4"/>
  <c r="U235" i="4" s="1"/>
  <c r="S234" i="4"/>
  <c r="U234" i="4" s="1"/>
  <c r="S233" i="4"/>
  <c r="U233" i="4" s="1"/>
  <c r="S230" i="4"/>
  <c r="U230" i="4" s="1"/>
  <c r="S229" i="4"/>
  <c r="S228" i="4"/>
  <c r="U228" i="4" s="1"/>
  <c r="S227" i="4"/>
  <c r="U227" i="4" s="1"/>
  <c r="S226" i="4"/>
  <c r="U226" i="4" s="1"/>
  <c r="S225" i="4"/>
  <c r="U225" i="4" s="1"/>
  <c r="S224" i="4"/>
  <c r="U224" i="4" s="1"/>
  <c r="S223" i="4"/>
  <c r="U223" i="4" s="1"/>
  <c r="S222" i="4"/>
  <c r="U222" i="4" s="1"/>
  <c r="S221" i="4"/>
  <c r="U221" i="4" s="1"/>
  <c r="S220" i="4"/>
  <c r="U220" i="4" s="1"/>
  <c r="S219" i="4"/>
  <c r="U219" i="4" s="1"/>
  <c r="S218" i="4"/>
  <c r="U218" i="4" s="1"/>
  <c r="S217" i="4"/>
  <c r="U217" i="4" s="1"/>
  <c r="S216" i="4"/>
  <c r="U216" i="4" s="1"/>
  <c r="S215" i="4"/>
  <c r="U215" i="4" s="1"/>
  <c r="S214" i="4"/>
  <c r="U214" i="4" s="1"/>
  <c r="S213" i="4"/>
  <c r="U213" i="4" s="1"/>
  <c r="S212" i="4"/>
  <c r="U212" i="4" s="1"/>
  <c r="S211" i="4"/>
  <c r="U211" i="4" s="1"/>
  <c r="S210" i="4"/>
  <c r="U210" i="4" s="1"/>
  <c r="S207" i="4"/>
  <c r="U207" i="4" s="1"/>
  <c r="S206" i="4"/>
  <c r="U206" i="4" s="1"/>
  <c r="S205" i="4"/>
  <c r="U205" i="4" s="1"/>
  <c r="S204" i="4"/>
  <c r="U204" i="4" s="1"/>
  <c r="S203" i="4"/>
  <c r="U203" i="4" s="1"/>
  <c r="S202" i="4"/>
  <c r="U202" i="4" s="1"/>
  <c r="S201" i="4"/>
  <c r="U201" i="4" s="1"/>
  <c r="S200" i="4"/>
  <c r="U200" i="4" s="1"/>
  <c r="S199" i="4"/>
  <c r="U199" i="4" s="1"/>
  <c r="S198" i="4"/>
  <c r="U198" i="4" s="1"/>
  <c r="S197" i="4"/>
  <c r="U197" i="4" s="1"/>
  <c r="S196" i="4"/>
  <c r="U196" i="4" s="1"/>
  <c r="S195" i="4"/>
  <c r="U195" i="4" s="1"/>
  <c r="S194" i="4"/>
  <c r="U194" i="4" s="1"/>
  <c r="S193" i="4"/>
  <c r="U193" i="4" s="1"/>
  <c r="S192" i="4"/>
  <c r="U192" i="4" s="1"/>
  <c r="S191" i="4"/>
  <c r="U191" i="4" s="1"/>
  <c r="S190" i="4"/>
  <c r="U190" i="4" s="1"/>
  <c r="S189" i="4"/>
  <c r="S188" i="4"/>
  <c r="U188" i="4" s="1"/>
  <c r="S187" i="4"/>
  <c r="U187" i="4" s="1"/>
  <c r="S186" i="4"/>
  <c r="U186" i="4" s="1"/>
  <c r="S185" i="4"/>
  <c r="U185" i="4" s="1"/>
  <c r="S184" i="4"/>
  <c r="U184" i="4" s="1"/>
  <c r="S183" i="4"/>
  <c r="U183" i="4" s="1"/>
  <c r="S182" i="4"/>
  <c r="U182" i="4" s="1"/>
  <c r="S181" i="4"/>
  <c r="U181" i="4" s="1"/>
  <c r="S180" i="4"/>
  <c r="U180" i="4" s="1"/>
  <c r="S179" i="4"/>
  <c r="U179" i="4" s="1"/>
  <c r="S178" i="4"/>
  <c r="U178" i="4" s="1"/>
  <c r="S177" i="4"/>
  <c r="U177" i="4" s="1"/>
  <c r="S176" i="4"/>
  <c r="U176" i="4" s="1"/>
  <c r="S175" i="4"/>
  <c r="U175" i="4" s="1"/>
  <c r="S174" i="4"/>
  <c r="U174" i="4" s="1"/>
  <c r="S173" i="4"/>
  <c r="U173" i="4" s="1"/>
  <c r="S170" i="4"/>
  <c r="U170" i="4" s="1"/>
  <c r="S169" i="4"/>
  <c r="U169" i="4" s="1"/>
  <c r="S168" i="4"/>
  <c r="U168" i="4" s="1"/>
  <c r="S167" i="4"/>
  <c r="U167" i="4" s="1"/>
  <c r="S166" i="4"/>
  <c r="U166" i="4" s="1"/>
  <c r="S165" i="4"/>
  <c r="U165" i="4" s="1"/>
  <c r="S164" i="4"/>
  <c r="U164" i="4" s="1"/>
  <c r="S163" i="4"/>
  <c r="U163" i="4" s="1"/>
  <c r="S162" i="4"/>
  <c r="U162" i="4" s="1"/>
  <c r="S161" i="4"/>
  <c r="U161" i="4" s="1"/>
  <c r="S160" i="4"/>
  <c r="U160" i="4" s="1"/>
  <c r="S157" i="4"/>
  <c r="U157" i="4" s="1"/>
  <c r="S156" i="4"/>
  <c r="U156" i="4" s="1"/>
  <c r="S155" i="4"/>
  <c r="U155" i="4" s="1"/>
  <c r="S154" i="4"/>
  <c r="U154" i="4" s="1"/>
  <c r="S153" i="4"/>
  <c r="U153" i="4" s="1"/>
  <c r="S152" i="4"/>
  <c r="U152" i="4" s="1"/>
  <c r="S151" i="4"/>
  <c r="U151" i="4" s="1"/>
  <c r="S150" i="4"/>
  <c r="U150" i="4" s="1"/>
  <c r="S149" i="4"/>
  <c r="U149" i="4" s="1"/>
  <c r="S148" i="4"/>
  <c r="U148" i="4" s="1"/>
  <c r="S147" i="4"/>
  <c r="U147" i="4" s="1"/>
  <c r="S146" i="4"/>
  <c r="U146" i="4" s="1"/>
  <c r="S145" i="4"/>
  <c r="U145" i="4" s="1"/>
  <c r="S144" i="4"/>
  <c r="U144" i="4" s="1"/>
  <c r="S143" i="4"/>
  <c r="U143" i="4" s="1"/>
  <c r="S142" i="4"/>
  <c r="U142" i="4" s="1"/>
  <c r="S141" i="4"/>
  <c r="U141" i="4" s="1"/>
  <c r="S140" i="4"/>
  <c r="S137" i="4"/>
  <c r="U137" i="4" s="1"/>
  <c r="S136" i="4"/>
  <c r="U136" i="4" s="1"/>
  <c r="S135" i="4"/>
  <c r="U135" i="4" s="1"/>
  <c r="S134" i="4"/>
  <c r="U134" i="4" s="1"/>
  <c r="S133" i="4"/>
  <c r="U133" i="4" s="1"/>
  <c r="S132" i="4"/>
  <c r="U132" i="4" s="1"/>
  <c r="S131" i="4"/>
  <c r="U131" i="4" s="1"/>
  <c r="S130" i="4"/>
  <c r="U130" i="4" s="1"/>
  <c r="S129" i="4"/>
  <c r="U129" i="4" s="1"/>
  <c r="S128" i="4"/>
  <c r="U128" i="4" s="1"/>
  <c r="S127" i="4"/>
  <c r="U127" i="4" s="1"/>
  <c r="S126" i="4"/>
  <c r="U126" i="4" s="1"/>
  <c r="S125" i="4"/>
  <c r="U125" i="4" s="1"/>
  <c r="S124" i="4"/>
  <c r="U124" i="4" s="1"/>
  <c r="S123" i="4"/>
  <c r="U123" i="4" s="1"/>
  <c r="S122" i="4"/>
  <c r="U122" i="4" s="1"/>
  <c r="S121" i="4"/>
  <c r="U121" i="4" s="1"/>
  <c r="S120" i="4"/>
  <c r="U120" i="4" s="1"/>
  <c r="S119" i="4"/>
  <c r="U119" i="4" s="1"/>
  <c r="S116" i="4"/>
  <c r="U116" i="4" s="1"/>
  <c r="S115" i="4"/>
  <c r="U115" i="4" s="1"/>
  <c r="S114" i="4"/>
  <c r="U114" i="4" s="1"/>
  <c r="S113" i="4"/>
  <c r="U113" i="4" s="1"/>
  <c r="S112" i="4"/>
  <c r="U112" i="4" s="1"/>
  <c r="S111" i="4"/>
  <c r="U111" i="4" s="1"/>
  <c r="S110" i="4"/>
  <c r="U110" i="4" s="1"/>
  <c r="S109" i="4"/>
  <c r="U109" i="4" s="1"/>
  <c r="S108" i="4"/>
  <c r="U108" i="4" s="1"/>
  <c r="S107" i="4"/>
  <c r="U107" i="4" s="1"/>
  <c r="S106" i="4"/>
  <c r="U106" i="4" s="1"/>
  <c r="S105" i="4"/>
  <c r="U105" i="4" s="1"/>
  <c r="S104" i="4"/>
  <c r="U104" i="4" s="1"/>
  <c r="S103" i="4"/>
  <c r="S102" i="4"/>
  <c r="U102" i="4" s="1"/>
  <c r="S101" i="4"/>
  <c r="U101" i="4" s="1"/>
  <c r="S98" i="4"/>
  <c r="U98" i="4" s="1"/>
  <c r="S97" i="4"/>
  <c r="U97" i="4" s="1"/>
  <c r="S96" i="4"/>
  <c r="U96" i="4" s="1"/>
  <c r="S95" i="4"/>
  <c r="U95" i="4" s="1"/>
  <c r="S94" i="4"/>
  <c r="U94" i="4" s="1"/>
  <c r="S93" i="4"/>
  <c r="U93" i="4" s="1"/>
  <c r="S92" i="4"/>
  <c r="U92" i="4" s="1"/>
  <c r="S91" i="4"/>
  <c r="U91" i="4" s="1"/>
  <c r="S90" i="4"/>
  <c r="U90" i="4" s="1"/>
  <c r="S89" i="4"/>
  <c r="U89" i="4" s="1"/>
  <c r="S88" i="4"/>
  <c r="U88" i="4" s="1"/>
  <c r="S87" i="4"/>
  <c r="U87" i="4" s="1"/>
  <c r="S86" i="4"/>
  <c r="U86" i="4" s="1"/>
  <c r="S85" i="4"/>
  <c r="U85" i="4" s="1"/>
  <c r="S84" i="4"/>
  <c r="U84" i="4" s="1"/>
  <c r="S83" i="4"/>
  <c r="U83" i="4" s="1"/>
  <c r="S82" i="4"/>
  <c r="U82" i="4" s="1"/>
  <c r="S81" i="4"/>
  <c r="U81" i="4" s="1"/>
  <c r="S80" i="4"/>
  <c r="U80" i="4" s="1"/>
  <c r="S79" i="4"/>
  <c r="U79" i="4" s="1"/>
  <c r="S76" i="4"/>
  <c r="U76" i="4" s="1"/>
  <c r="S75" i="4"/>
  <c r="U75" i="4" s="1"/>
  <c r="S74" i="4"/>
  <c r="U74" i="4" s="1"/>
  <c r="S73" i="4"/>
  <c r="U73" i="4" s="1"/>
  <c r="S72" i="4"/>
  <c r="U72" i="4" s="1"/>
  <c r="S71" i="4"/>
  <c r="U71" i="4" s="1"/>
  <c r="S70" i="4"/>
  <c r="U70" i="4" s="1"/>
  <c r="S69" i="4"/>
  <c r="U69" i="4" s="1"/>
  <c r="S68" i="4"/>
  <c r="U68" i="4" s="1"/>
  <c r="S67" i="4"/>
  <c r="U67" i="4" s="1"/>
  <c r="S66" i="4"/>
  <c r="U66" i="4" s="1"/>
  <c r="S65" i="4"/>
  <c r="U65" i="4" s="1"/>
  <c r="S64" i="4"/>
  <c r="U64" i="4" s="1"/>
  <c r="S63" i="4"/>
  <c r="U63" i="4" s="1"/>
  <c r="S60" i="4"/>
  <c r="U60" i="4" s="1"/>
  <c r="S59" i="4"/>
  <c r="S58" i="4"/>
  <c r="U58" i="4" s="1"/>
  <c r="S57" i="4"/>
  <c r="S56" i="4"/>
  <c r="U56" i="4" s="1"/>
  <c r="S55" i="4"/>
  <c r="U55" i="4" s="1"/>
  <c r="S53" i="4"/>
  <c r="U53" i="4" s="1"/>
  <c r="S52" i="4"/>
  <c r="U52" i="4" s="1"/>
  <c r="S51" i="4"/>
  <c r="U51" i="4" s="1"/>
  <c r="S47" i="4"/>
  <c r="U47" i="4" s="1"/>
  <c r="S46" i="4"/>
  <c r="S45" i="4"/>
  <c r="U45" i="4" s="1"/>
  <c r="S43" i="4"/>
  <c r="U43" i="4" s="1"/>
  <c r="S42" i="4"/>
  <c r="U42" i="4" s="1"/>
  <c r="S41" i="4"/>
  <c r="U41" i="4" s="1"/>
  <c r="U812" i="4"/>
  <c r="U815" i="4"/>
  <c r="U698" i="4"/>
  <c r="U630" i="4"/>
  <c r="U491" i="4"/>
  <c r="U459" i="4"/>
  <c r="U422" i="4"/>
  <c r="U365" i="4"/>
  <c r="U307" i="4"/>
  <c r="U275" i="4"/>
  <c r="U253" i="4"/>
  <c r="U229" i="4"/>
  <c r="U189" i="4"/>
  <c r="U140" i="4"/>
  <c r="U103" i="4"/>
  <c r="U59" i="4"/>
  <c r="U57" i="4"/>
  <c r="U46" i="4"/>
  <c r="O36" i="4"/>
  <c r="S36" i="4" s="1"/>
  <c r="U36" i="4" s="1"/>
  <c r="O33" i="4"/>
  <c r="S33" i="4" s="1"/>
  <c r="U33" i="4" s="1"/>
  <c r="O29" i="4"/>
  <c r="S29" i="4" s="1"/>
  <c r="U29" i="4" s="1"/>
  <c r="S6" i="4"/>
  <c r="U6" i="4" s="1"/>
  <c r="S7" i="4"/>
  <c r="U7" i="4" s="1"/>
  <c r="S8" i="4"/>
  <c r="U8" i="4" s="1"/>
  <c r="S9" i="4"/>
  <c r="U9" i="4" s="1"/>
  <c r="S10" i="4"/>
  <c r="U10" i="4" s="1"/>
  <c r="S11" i="4"/>
  <c r="U11" i="4" s="1"/>
  <c r="S12" i="4"/>
  <c r="U12" i="4" s="1"/>
  <c r="S13" i="4"/>
  <c r="U13" i="4" s="1"/>
  <c r="S14" i="4"/>
  <c r="U14" i="4" s="1"/>
  <c r="S15" i="4"/>
  <c r="U15" i="4" s="1"/>
  <c r="S16" i="4"/>
  <c r="U16" i="4" s="1"/>
  <c r="S17" i="4"/>
  <c r="U17" i="4" s="1"/>
  <c r="S18" i="4"/>
  <c r="U18" i="4" s="1"/>
  <c r="S19" i="4"/>
  <c r="U19" i="4" s="1"/>
  <c r="S20" i="4"/>
  <c r="U20" i="4" s="1"/>
  <c r="S21" i="4"/>
  <c r="U21" i="4" s="1"/>
  <c r="S22" i="4"/>
  <c r="U22" i="4" s="1"/>
  <c r="S23" i="4"/>
  <c r="U23" i="4" s="1"/>
  <c r="S24" i="4"/>
  <c r="U24" i="4" s="1"/>
  <c r="S25" i="4"/>
  <c r="U25" i="4" s="1"/>
  <c r="S26" i="4"/>
  <c r="U26" i="4" s="1"/>
  <c r="S27" i="4"/>
  <c r="U27" i="4" s="1"/>
  <c r="S28" i="4"/>
  <c r="U28" i="4" s="1"/>
  <c r="S30" i="4"/>
  <c r="U30" i="4" s="1"/>
  <c r="S31" i="4"/>
  <c r="U31" i="4" s="1"/>
  <c r="S32" i="4"/>
  <c r="U32" i="4" s="1"/>
  <c r="S34" i="4"/>
  <c r="U34" i="4" s="1"/>
  <c r="S35" i="4"/>
  <c r="U35" i="4" s="1"/>
  <c r="S37" i="4"/>
  <c r="U37" i="4" s="1"/>
  <c r="S38" i="4"/>
  <c r="U38" i="4" s="1"/>
  <c r="V158" i="4" l="1"/>
  <c r="E11" i="6" s="1"/>
  <c r="U824" i="4"/>
  <c r="U384" i="4"/>
  <c r="V99" i="4"/>
  <c r="E8" i="6" s="1"/>
  <c r="V117" i="4"/>
  <c r="E9" i="6" s="1"/>
  <c r="S384" i="4"/>
  <c r="V61" i="4"/>
  <c r="E6" i="6" s="1"/>
  <c r="V77" i="4"/>
  <c r="E7" i="6" s="1"/>
  <c r="V138" i="4"/>
  <c r="E10" i="6" s="1"/>
  <c r="V842" i="4"/>
  <c r="E25" i="6" s="1"/>
  <c r="V802" i="4"/>
  <c r="E18" i="6" s="1"/>
  <c r="V779" i="4"/>
  <c r="E16" i="6" s="1"/>
  <c r="V750" i="4"/>
  <c r="E38" i="6" s="1"/>
  <c r="V737" i="4"/>
  <c r="E37" i="6" s="1"/>
  <c r="V725" i="4"/>
  <c r="E36" i="6" s="1"/>
  <c r="V701" i="4"/>
  <c r="E35" i="6" s="1"/>
  <c r="V669" i="4"/>
  <c r="E34" i="6" s="1"/>
  <c r="V621" i="4"/>
  <c r="E33" i="6" s="1"/>
  <c r="V610" i="4"/>
  <c r="E32" i="6" s="1"/>
  <c r="V581" i="4"/>
  <c r="E31" i="6" s="1"/>
  <c r="V555" i="4"/>
  <c r="E30" i="6" s="1"/>
  <c r="V528" i="4"/>
  <c r="E29" i="6" s="1"/>
  <c r="V492" i="4"/>
  <c r="E28" i="6" s="1"/>
  <c r="V446" i="4"/>
  <c r="E27" i="6" s="1"/>
  <c r="V436" i="4"/>
  <c r="E15" i="6" s="1"/>
  <c r="V424" i="4"/>
  <c r="E26" i="6" s="1"/>
  <c r="V409" i="4"/>
  <c r="E24" i="6" s="1"/>
  <c r="V384" i="4"/>
  <c r="E23" i="6" s="1"/>
  <c r="V347" i="4"/>
  <c r="E22" i="6" s="1"/>
  <c r="V311" i="4"/>
  <c r="E21" i="6" s="1"/>
  <c r="V285" i="4"/>
  <c r="E20" i="6" s="1"/>
  <c r="V261" i="4"/>
  <c r="E19" i="6" s="1"/>
  <c r="V247" i="4"/>
  <c r="E17" i="6" s="1"/>
  <c r="V231" i="4"/>
  <c r="E14" i="6" s="1"/>
  <c r="V208" i="4"/>
  <c r="E13" i="6" s="1"/>
  <c r="V171" i="4"/>
  <c r="E12" i="6" s="1"/>
  <c r="N822" i="4"/>
  <c r="N837" i="4"/>
  <c r="N812" i="4"/>
  <c r="N832" i="4"/>
  <c r="N817" i="4"/>
  <c r="N807" i="4"/>
  <c r="N823" i="4"/>
  <c r="N834" i="4"/>
  <c r="N818" i="4"/>
  <c r="N827" i="4"/>
  <c r="N808" i="4"/>
  <c r="N839" i="4"/>
  <c r="N829" i="4"/>
  <c r="N819" i="4"/>
  <c r="N828" i="4"/>
  <c r="N806" i="4"/>
  <c r="N811" i="4"/>
  <c r="N840" i="4"/>
  <c r="N813" i="4"/>
  <c r="N835" i="4"/>
  <c r="N820" i="4"/>
  <c r="N810" i="4"/>
  <c r="N841" i="4"/>
  <c r="N830" i="4"/>
  <c r="N825" i="4"/>
  <c r="N838" i="4"/>
  <c r="N831" i="4"/>
  <c r="N836" i="4"/>
  <c r="N814" i="4"/>
  <c r="N805" i="4"/>
  <c r="N809" i="4"/>
  <c r="N826" i="4"/>
  <c r="N821" i="4"/>
  <c r="N833" i="4"/>
  <c r="N815" i="4"/>
  <c r="N816" i="4"/>
  <c r="M822" i="4"/>
  <c r="L822" i="4"/>
  <c r="K822" i="4"/>
  <c r="J822" i="4"/>
  <c r="I822" i="4"/>
  <c r="M837" i="4"/>
  <c r="L837" i="4"/>
  <c r="K837" i="4"/>
  <c r="J837" i="4"/>
  <c r="I837" i="4"/>
  <c r="M812" i="4"/>
  <c r="L812" i="4"/>
  <c r="K812" i="4"/>
  <c r="J812" i="4"/>
  <c r="I812" i="4"/>
  <c r="M832" i="4"/>
  <c r="L832" i="4"/>
  <c r="K832" i="4"/>
  <c r="J832" i="4"/>
  <c r="I832" i="4"/>
  <c r="M817" i="4"/>
  <c r="L817" i="4"/>
  <c r="K817" i="4"/>
  <c r="J817" i="4"/>
  <c r="I817" i="4"/>
  <c r="M807" i="4"/>
  <c r="L807" i="4"/>
  <c r="K807" i="4"/>
  <c r="J807" i="4"/>
  <c r="I807" i="4"/>
  <c r="M823" i="4"/>
  <c r="L823" i="4"/>
  <c r="K823" i="4"/>
  <c r="J823" i="4"/>
  <c r="I823" i="4"/>
  <c r="M834" i="4"/>
  <c r="L834" i="4"/>
  <c r="K834" i="4"/>
  <c r="J834" i="4"/>
  <c r="I834" i="4"/>
  <c r="M818" i="4"/>
  <c r="L818" i="4"/>
  <c r="K818" i="4"/>
  <c r="J818" i="4"/>
  <c r="I818" i="4"/>
  <c r="M827" i="4"/>
  <c r="L827" i="4"/>
  <c r="K827" i="4"/>
  <c r="J827" i="4"/>
  <c r="I827" i="4"/>
  <c r="M808" i="4"/>
  <c r="L808" i="4"/>
  <c r="K808" i="4"/>
  <c r="J808" i="4"/>
  <c r="I808" i="4"/>
  <c r="M839" i="4"/>
  <c r="L839" i="4"/>
  <c r="K839" i="4"/>
  <c r="J839" i="4"/>
  <c r="I839" i="4"/>
  <c r="M829" i="4"/>
  <c r="L829" i="4"/>
  <c r="K829" i="4"/>
  <c r="J829" i="4"/>
  <c r="I829" i="4"/>
  <c r="M819" i="4"/>
  <c r="L819" i="4"/>
  <c r="K819" i="4"/>
  <c r="J819" i="4"/>
  <c r="I819" i="4"/>
  <c r="M828" i="4"/>
  <c r="L828" i="4"/>
  <c r="K828" i="4"/>
  <c r="J828" i="4"/>
  <c r="I828" i="4"/>
  <c r="M806" i="4"/>
  <c r="L806" i="4"/>
  <c r="K806" i="4"/>
  <c r="J806" i="4"/>
  <c r="I806" i="4"/>
  <c r="M811" i="4"/>
  <c r="L811" i="4"/>
  <c r="K811" i="4"/>
  <c r="J811" i="4"/>
  <c r="I811" i="4"/>
  <c r="M840" i="4"/>
  <c r="L840" i="4"/>
  <c r="K840" i="4"/>
  <c r="J840" i="4"/>
  <c r="I840" i="4"/>
  <c r="M813" i="4"/>
  <c r="L813" i="4"/>
  <c r="K813" i="4"/>
  <c r="J813" i="4"/>
  <c r="I813" i="4"/>
  <c r="M835" i="4"/>
  <c r="L835" i="4"/>
  <c r="K835" i="4"/>
  <c r="J835" i="4"/>
  <c r="I835" i="4"/>
  <c r="M820" i="4"/>
  <c r="L820" i="4"/>
  <c r="K820" i="4"/>
  <c r="J820" i="4"/>
  <c r="I820" i="4"/>
  <c r="M810" i="4"/>
  <c r="L810" i="4"/>
  <c r="K810" i="4"/>
  <c r="J810" i="4"/>
  <c r="I810" i="4"/>
  <c r="M841" i="4"/>
  <c r="L841" i="4"/>
  <c r="K841" i="4"/>
  <c r="J841" i="4"/>
  <c r="I841" i="4"/>
  <c r="M830" i="4"/>
  <c r="L830" i="4"/>
  <c r="K830" i="4"/>
  <c r="J830" i="4"/>
  <c r="I830" i="4"/>
  <c r="M825" i="4"/>
  <c r="L825" i="4"/>
  <c r="K825" i="4"/>
  <c r="J825" i="4"/>
  <c r="I825" i="4"/>
  <c r="M838" i="4"/>
  <c r="L838" i="4"/>
  <c r="K838" i="4"/>
  <c r="J838" i="4"/>
  <c r="I838" i="4"/>
  <c r="M831" i="4"/>
  <c r="L831" i="4"/>
  <c r="K831" i="4"/>
  <c r="J831" i="4"/>
  <c r="I831" i="4"/>
  <c r="M836" i="4"/>
  <c r="L836" i="4"/>
  <c r="K836" i="4"/>
  <c r="J836" i="4"/>
  <c r="I836" i="4"/>
  <c r="M814" i="4"/>
  <c r="L814" i="4"/>
  <c r="K814" i="4"/>
  <c r="J814" i="4"/>
  <c r="I814" i="4"/>
  <c r="M805" i="4"/>
  <c r="L805" i="4"/>
  <c r="K805" i="4"/>
  <c r="J805" i="4"/>
  <c r="I805" i="4"/>
  <c r="M809" i="4"/>
  <c r="L809" i="4"/>
  <c r="K809" i="4"/>
  <c r="J809" i="4"/>
  <c r="I809" i="4"/>
  <c r="M826" i="4"/>
  <c r="L826" i="4"/>
  <c r="K826" i="4"/>
  <c r="J826" i="4"/>
  <c r="I826" i="4"/>
  <c r="M821" i="4"/>
  <c r="L821" i="4"/>
  <c r="K821" i="4"/>
  <c r="J821" i="4"/>
  <c r="I821" i="4"/>
  <c r="M833" i="4"/>
  <c r="L833" i="4"/>
  <c r="K833" i="4"/>
  <c r="J833" i="4"/>
  <c r="I833" i="4"/>
  <c r="M815" i="4"/>
  <c r="L815" i="4"/>
  <c r="K815" i="4"/>
  <c r="J815" i="4"/>
  <c r="I815" i="4"/>
  <c r="M816" i="4"/>
  <c r="L816" i="4"/>
  <c r="K816" i="4"/>
  <c r="J816" i="4"/>
  <c r="I816" i="4"/>
  <c r="N824" i="4"/>
  <c r="M824" i="4"/>
  <c r="L824" i="4"/>
  <c r="K824" i="4"/>
  <c r="J824" i="4"/>
  <c r="I824" i="4"/>
  <c r="I804" i="4"/>
  <c r="N802" i="4"/>
  <c r="N801" i="4"/>
  <c r="N800" i="4"/>
  <c r="N799" i="4"/>
  <c r="N798" i="4"/>
  <c r="N797" i="4"/>
  <c r="N796" i="4"/>
  <c r="N795" i="4"/>
  <c r="N794" i="4"/>
  <c r="N793" i="4"/>
  <c r="N792" i="4"/>
  <c r="N791" i="4"/>
  <c r="N790" i="4"/>
  <c r="N789" i="4"/>
  <c r="N788" i="4"/>
  <c r="N787" i="4"/>
  <c r="N786" i="4"/>
  <c r="N785" i="4"/>
  <c r="N784" i="4"/>
  <c r="N783" i="4"/>
  <c r="M802" i="4"/>
  <c r="L802" i="4"/>
  <c r="K802" i="4"/>
  <c r="J802" i="4"/>
  <c r="I802" i="4"/>
  <c r="M801" i="4"/>
  <c r="L801" i="4"/>
  <c r="K801" i="4"/>
  <c r="J801" i="4"/>
  <c r="I801" i="4"/>
  <c r="M800" i="4"/>
  <c r="L800" i="4"/>
  <c r="K800" i="4"/>
  <c r="J800" i="4"/>
  <c r="I800" i="4"/>
  <c r="M799" i="4"/>
  <c r="L799" i="4"/>
  <c r="K799" i="4"/>
  <c r="J799" i="4"/>
  <c r="I799" i="4"/>
  <c r="M798" i="4"/>
  <c r="L798" i="4"/>
  <c r="K798" i="4"/>
  <c r="J798" i="4"/>
  <c r="I798" i="4"/>
  <c r="M797" i="4"/>
  <c r="L797" i="4"/>
  <c r="K797" i="4"/>
  <c r="J797" i="4"/>
  <c r="I797" i="4"/>
  <c r="M796" i="4"/>
  <c r="L796" i="4"/>
  <c r="K796" i="4"/>
  <c r="J796" i="4"/>
  <c r="I796" i="4"/>
  <c r="M795" i="4"/>
  <c r="L795" i="4"/>
  <c r="K795" i="4"/>
  <c r="J795" i="4"/>
  <c r="I795" i="4"/>
  <c r="M794" i="4"/>
  <c r="L794" i="4"/>
  <c r="K794" i="4"/>
  <c r="J794" i="4"/>
  <c r="I794" i="4"/>
  <c r="M793" i="4"/>
  <c r="L793" i="4"/>
  <c r="K793" i="4"/>
  <c r="J793" i="4"/>
  <c r="I793" i="4"/>
  <c r="M792" i="4"/>
  <c r="L792" i="4"/>
  <c r="K792" i="4"/>
  <c r="J792" i="4"/>
  <c r="I792" i="4"/>
  <c r="M791" i="4"/>
  <c r="L791" i="4"/>
  <c r="K791" i="4"/>
  <c r="J791" i="4"/>
  <c r="I791" i="4"/>
  <c r="M790" i="4"/>
  <c r="L790" i="4"/>
  <c r="K790" i="4"/>
  <c r="J790" i="4"/>
  <c r="I790" i="4"/>
  <c r="M789" i="4"/>
  <c r="L789" i="4"/>
  <c r="K789" i="4"/>
  <c r="J789" i="4"/>
  <c r="I789" i="4"/>
  <c r="M788" i="4"/>
  <c r="L788" i="4"/>
  <c r="K788" i="4"/>
  <c r="J788" i="4"/>
  <c r="I788" i="4"/>
  <c r="M787" i="4"/>
  <c r="L787" i="4"/>
  <c r="K787" i="4"/>
  <c r="J787" i="4"/>
  <c r="I787" i="4"/>
  <c r="M786" i="4"/>
  <c r="L786" i="4"/>
  <c r="K786" i="4"/>
  <c r="J786" i="4"/>
  <c r="I786" i="4"/>
  <c r="M785" i="4"/>
  <c r="L785" i="4"/>
  <c r="K785" i="4"/>
  <c r="J785" i="4"/>
  <c r="I785" i="4"/>
  <c r="M784" i="4"/>
  <c r="L784" i="4"/>
  <c r="K784" i="4"/>
  <c r="J784" i="4"/>
  <c r="I784" i="4"/>
  <c r="M783" i="4"/>
  <c r="L783" i="4"/>
  <c r="K783" i="4"/>
  <c r="J783" i="4"/>
  <c r="I783" i="4"/>
  <c r="N782" i="4"/>
  <c r="M782" i="4"/>
  <c r="L782" i="4"/>
  <c r="K782" i="4"/>
  <c r="J782" i="4"/>
  <c r="I782" i="4"/>
  <c r="I781" i="4"/>
  <c r="N779" i="4"/>
  <c r="N778" i="4"/>
  <c r="N777" i="4"/>
  <c r="N776" i="4"/>
  <c r="N775" i="4"/>
  <c r="N774" i="4"/>
  <c r="N773" i="4"/>
  <c r="N772" i="4"/>
  <c r="N771" i="4"/>
  <c r="N770" i="4"/>
  <c r="N769" i="4"/>
  <c r="N768" i="4"/>
  <c r="N767" i="4"/>
  <c r="N766" i="4"/>
  <c r="N765" i="4"/>
  <c r="N764" i="4"/>
  <c r="N763" i="4"/>
  <c r="N762" i="4"/>
  <c r="N761" i="4"/>
  <c r="N760" i="4"/>
  <c r="N759" i="4"/>
  <c r="N758" i="4"/>
  <c r="N757" i="4"/>
  <c r="N756" i="4"/>
  <c r="N755" i="4"/>
  <c r="N754" i="4"/>
  <c r="M779" i="4"/>
  <c r="L779" i="4"/>
  <c r="K779" i="4"/>
  <c r="J779" i="4"/>
  <c r="I779" i="4"/>
  <c r="M778" i="4"/>
  <c r="L778" i="4"/>
  <c r="K778" i="4"/>
  <c r="J778" i="4"/>
  <c r="I778" i="4"/>
  <c r="M777" i="4"/>
  <c r="L777" i="4"/>
  <c r="K777" i="4"/>
  <c r="J777" i="4"/>
  <c r="I777" i="4"/>
  <c r="M776" i="4"/>
  <c r="L776" i="4"/>
  <c r="K776" i="4"/>
  <c r="J776" i="4"/>
  <c r="I776" i="4"/>
  <c r="M775" i="4"/>
  <c r="L775" i="4"/>
  <c r="K775" i="4"/>
  <c r="J775" i="4"/>
  <c r="I775" i="4"/>
  <c r="M774" i="4"/>
  <c r="L774" i="4"/>
  <c r="K774" i="4"/>
  <c r="J774" i="4"/>
  <c r="I774" i="4"/>
  <c r="M773" i="4"/>
  <c r="L773" i="4"/>
  <c r="K773" i="4"/>
  <c r="J773" i="4"/>
  <c r="I773" i="4"/>
  <c r="M772" i="4"/>
  <c r="L772" i="4"/>
  <c r="K772" i="4"/>
  <c r="J772" i="4"/>
  <c r="I772" i="4"/>
  <c r="M771" i="4"/>
  <c r="L771" i="4"/>
  <c r="K771" i="4"/>
  <c r="J771" i="4"/>
  <c r="I771" i="4"/>
  <c r="M770" i="4"/>
  <c r="L770" i="4"/>
  <c r="K770" i="4"/>
  <c r="J770" i="4"/>
  <c r="I770" i="4"/>
  <c r="M769" i="4"/>
  <c r="L769" i="4"/>
  <c r="K769" i="4"/>
  <c r="J769" i="4"/>
  <c r="I769" i="4"/>
  <c r="M768" i="4"/>
  <c r="L768" i="4"/>
  <c r="K768" i="4"/>
  <c r="J768" i="4"/>
  <c r="I768" i="4"/>
  <c r="M767" i="4"/>
  <c r="L767" i="4"/>
  <c r="K767" i="4"/>
  <c r="J767" i="4"/>
  <c r="I767" i="4"/>
  <c r="M766" i="4"/>
  <c r="L766" i="4"/>
  <c r="K766" i="4"/>
  <c r="J766" i="4"/>
  <c r="I766" i="4"/>
  <c r="M765" i="4"/>
  <c r="L765" i="4"/>
  <c r="K765" i="4"/>
  <c r="J765" i="4"/>
  <c r="I765" i="4"/>
  <c r="M764" i="4"/>
  <c r="L764" i="4"/>
  <c r="K764" i="4"/>
  <c r="J764" i="4"/>
  <c r="I764" i="4"/>
  <c r="M763" i="4"/>
  <c r="L763" i="4"/>
  <c r="K763" i="4"/>
  <c r="J763" i="4"/>
  <c r="I763" i="4"/>
  <c r="M762" i="4"/>
  <c r="L762" i="4"/>
  <c r="K762" i="4"/>
  <c r="J762" i="4"/>
  <c r="I762" i="4"/>
  <c r="M761" i="4"/>
  <c r="L761" i="4"/>
  <c r="K761" i="4"/>
  <c r="J761" i="4"/>
  <c r="I761" i="4"/>
  <c r="M760" i="4"/>
  <c r="L760" i="4"/>
  <c r="K760" i="4"/>
  <c r="J760" i="4"/>
  <c r="I760" i="4"/>
  <c r="M759" i="4"/>
  <c r="L759" i="4"/>
  <c r="K759" i="4"/>
  <c r="J759" i="4"/>
  <c r="I759" i="4"/>
  <c r="M758" i="4"/>
  <c r="L758" i="4"/>
  <c r="K758" i="4"/>
  <c r="J758" i="4"/>
  <c r="I758" i="4"/>
  <c r="M757" i="4"/>
  <c r="L757" i="4"/>
  <c r="K757" i="4"/>
  <c r="J757" i="4"/>
  <c r="I757" i="4"/>
  <c r="M756" i="4"/>
  <c r="L756" i="4"/>
  <c r="K756" i="4"/>
  <c r="J756" i="4"/>
  <c r="I756" i="4"/>
  <c r="M755" i="4"/>
  <c r="L755" i="4"/>
  <c r="K755" i="4"/>
  <c r="J755" i="4"/>
  <c r="I755" i="4"/>
  <c r="M754" i="4"/>
  <c r="L754" i="4"/>
  <c r="K754" i="4"/>
  <c r="J754" i="4"/>
  <c r="I754" i="4"/>
  <c r="M753" i="4"/>
  <c r="N753" i="4"/>
  <c r="L753" i="4"/>
  <c r="K753" i="4"/>
  <c r="J753" i="4"/>
  <c r="I753" i="4"/>
  <c r="I752" i="4"/>
  <c r="N750" i="4"/>
  <c r="N749" i="4"/>
  <c r="N748" i="4"/>
  <c r="N747" i="4"/>
  <c r="N746" i="4"/>
  <c r="N745" i="4"/>
  <c r="N744" i="4"/>
  <c r="N743" i="4"/>
  <c r="N742" i="4"/>
  <c r="N741" i="4"/>
  <c r="M750" i="4"/>
  <c r="L750" i="4"/>
  <c r="K750" i="4"/>
  <c r="J750" i="4"/>
  <c r="I750" i="4"/>
  <c r="M749" i="4"/>
  <c r="L749" i="4"/>
  <c r="K749" i="4"/>
  <c r="J749" i="4"/>
  <c r="I749" i="4"/>
  <c r="M748" i="4"/>
  <c r="L748" i="4"/>
  <c r="K748" i="4"/>
  <c r="J748" i="4"/>
  <c r="I748" i="4"/>
  <c r="M747" i="4"/>
  <c r="L747" i="4"/>
  <c r="K747" i="4"/>
  <c r="J747" i="4"/>
  <c r="I747" i="4"/>
  <c r="M746" i="4"/>
  <c r="L746" i="4"/>
  <c r="K746" i="4"/>
  <c r="J746" i="4"/>
  <c r="I746" i="4"/>
  <c r="M745" i="4"/>
  <c r="L745" i="4"/>
  <c r="K745" i="4"/>
  <c r="J745" i="4"/>
  <c r="I745" i="4"/>
  <c r="M744" i="4"/>
  <c r="L744" i="4"/>
  <c r="K744" i="4"/>
  <c r="J744" i="4"/>
  <c r="I744" i="4"/>
  <c r="M743" i="4"/>
  <c r="L743" i="4"/>
  <c r="K743" i="4"/>
  <c r="J743" i="4"/>
  <c r="I743" i="4"/>
  <c r="M742" i="4"/>
  <c r="L742" i="4"/>
  <c r="K742" i="4"/>
  <c r="J742" i="4"/>
  <c r="I742" i="4"/>
  <c r="M741" i="4"/>
  <c r="L741" i="4"/>
  <c r="K741" i="4"/>
  <c r="J741" i="4"/>
  <c r="I741" i="4"/>
  <c r="N740" i="4"/>
  <c r="L740" i="4"/>
  <c r="K740" i="4"/>
  <c r="J740" i="4"/>
  <c r="M740" i="4"/>
  <c r="I740" i="4"/>
  <c r="I739" i="4"/>
  <c r="N737" i="4"/>
  <c r="N736" i="4"/>
  <c r="N735" i="4"/>
  <c r="N734" i="4"/>
  <c r="N733" i="4"/>
  <c r="N732" i="4"/>
  <c r="N731" i="4"/>
  <c r="N730" i="4"/>
  <c r="N729" i="4"/>
  <c r="M737" i="4"/>
  <c r="L737" i="4"/>
  <c r="K737" i="4"/>
  <c r="J737" i="4"/>
  <c r="I737" i="4"/>
  <c r="M736" i="4"/>
  <c r="L736" i="4"/>
  <c r="K736" i="4"/>
  <c r="J736" i="4"/>
  <c r="I736" i="4"/>
  <c r="M735" i="4"/>
  <c r="L735" i="4"/>
  <c r="K735" i="4"/>
  <c r="J735" i="4"/>
  <c r="I735" i="4"/>
  <c r="M734" i="4"/>
  <c r="L734" i="4"/>
  <c r="K734" i="4"/>
  <c r="J734" i="4"/>
  <c r="I734" i="4"/>
  <c r="M733" i="4"/>
  <c r="L733" i="4"/>
  <c r="K733" i="4"/>
  <c r="J733" i="4"/>
  <c r="I733" i="4"/>
  <c r="M732" i="4"/>
  <c r="L732" i="4"/>
  <c r="K732" i="4"/>
  <c r="J732" i="4"/>
  <c r="I732" i="4"/>
  <c r="M731" i="4"/>
  <c r="L731" i="4"/>
  <c r="K731" i="4"/>
  <c r="J731" i="4"/>
  <c r="I731" i="4"/>
  <c r="M730" i="4"/>
  <c r="L730" i="4"/>
  <c r="K730" i="4"/>
  <c r="J730" i="4"/>
  <c r="I730" i="4"/>
  <c r="M729" i="4"/>
  <c r="L729" i="4"/>
  <c r="K729" i="4"/>
  <c r="J729" i="4"/>
  <c r="I729" i="4"/>
  <c r="N728" i="4"/>
  <c r="L728" i="4"/>
  <c r="K728" i="4"/>
  <c r="J728" i="4"/>
  <c r="M728" i="4"/>
  <c r="I728" i="4"/>
  <c r="I727" i="4"/>
  <c r="N725" i="4"/>
  <c r="N724" i="4"/>
  <c r="N723" i="4"/>
  <c r="N722" i="4"/>
  <c r="N721" i="4"/>
  <c r="N720" i="4"/>
  <c r="N719" i="4"/>
  <c r="N718" i="4"/>
  <c r="N717" i="4"/>
  <c r="N716" i="4"/>
  <c r="N715" i="4"/>
  <c r="N714" i="4"/>
  <c r="N713" i="4"/>
  <c r="N712" i="4"/>
  <c r="N711" i="4"/>
  <c r="N710" i="4"/>
  <c r="N709" i="4"/>
  <c r="N708" i="4"/>
  <c r="N707" i="4"/>
  <c r="N706" i="4"/>
  <c r="N705" i="4"/>
  <c r="M725" i="4"/>
  <c r="L725" i="4"/>
  <c r="K725" i="4"/>
  <c r="J725" i="4"/>
  <c r="I725" i="4"/>
  <c r="M724" i="4"/>
  <c r="L724" i="4"/>
  <c r="K724" i="4"/>
  <c r="J724" i="4"/>
  <c r="I724" i="4"/>
  <c r="M723" i="4"/>
  <c r="L723" i="4"/>
  <c r="K723" i="4"/>
  <c r="J723" i="4"/>
  <c r="I723" i="4"/>
  <c r="M722" i="4"/>
  <c r="L722" i="4"/>
  <c r="K722" i="4"/>
  <c r="J722" i="4"/>
  <c r="I722" i="4"/>
  <c r="M721" i="4"/>
  <c r="L721" i="4"/>
  <c r="K721" i="4"/>
  <c r="J721" i="4"/>
  <c r="I721" i="4"/>
  <c r="M720" i="4"/>
  <c r="L720" i="4"/>
  <c r="K720" i="4"/>
  <c r="J720" i="4"/>
  <c r="I720" i="4"/>
  <c r="M719" i="4"/>
  <c r="L719" i="4"/>
  <c r="K719" i="4"/>
  <c r="J719" i="4"/>
  <c r="I719" i="4"/>
  <c r="M718" i="4"/>
  <c r="L718" i="4"/>
  <c r="K718" i="4"/>
  <c r="J718" i="4"/>
  <c r="I718" i="4"/>
  <c r="M717" i="4"/>
  <c r="L717" i="4"/>
  <c r="K717" i="4"/>
  <c r="J717" i="4"/>
  <c r="I717" i="4"/>
  <c r="M716" i="4"/>
  <c r="L716" i="4"/>
  <c r="K716" i="4"/>
  <c r="J716" i="4"/>
  <c r="I716" i="4"/>
  <c r="M715" i="4"/>
  <c r="L715" i="4"/>
  <c r="K715" i="4"/>
  <c r="J715" i="4"/>
  <c r="I715" i="4"/>
  <c r="M714" i="4"/>
  <c r="L714" i="4"/>
  <c r="K714" i="4"/>
  <c r="J714" i="4"/>
  <c r="I714" i="4"/>
  <c r="M713" i="4"/>
  <c r="L713" i="4"/>
  <c r="K713" i="4"/>
  <c r="J713" i="4"/>
  <c r="I713" i="4"/>
  <c r="M712" i="4"/>
  <c r="L712" i="4"/>
  <c r="K712" i="4"/>
  <c r="J712" i="4"/>
  <c r="I712" i="4"/>
  <c r="M711" i="4"/>
  <c r="L711" i="4"/>
  <c r="K711" i="4"/>
  <c r="J711" i="4"/>
  <c r="I711" i="4"/>
  <c r="M710" i="4"/>
  <c r="L710" i="4"/>
  <c r="K710" i="4"/>
  <c r="J710" i="4"/>
  <c r="I710" i="4"/>
  <c r="M709" i="4"/>
  <c r="L709" i="4"/>
  <c r="K709" i="4"/>
  <c r="J709" i="4"/>
  <c r="I709" i="4"/>
  <c r="M708" i="4"/>
  <c r="L708" i="4"/>
  <c r="K708" i="4"/>
  <c r="J708" i="4"/>
  <c r="I708" i="4"/>
  <c r="M707" i="4"/>
  <c r="L707" i="4"/>
  <c r="K707" i="4"/>
  <c r="J707" i="4"/>
  <c r="I707" i="4"/>
  <c r="M706" i="4"/>
  <c r="L706" i="4"/>
  <c r="K706" i="4"/>
  <c r="J706" i="4"/>
  <c r="I706" i="4"/>
  <c r="M705" i="4"/>
  <c r="L705" i="4"/>
  <c r="K705" i="4"/>
  <c r="J705" i="4"/>
  <c r="I705" i="4"/>
  <c r="N704" i="4"/>
  <c r="L704" i="4"/>
  <c r="K704" i="4"/>
  <c r="J704" i="4"/>
  <c r="M704" i="4"/>
  <c r="I704" i="4"/>
  <c r="I703" i="4"/>
  <c r="N701" i="4"/>
  <c r="N700" i="4"/>
  <c r="N699" i="4"/>
  <c r="N698" i="4"/>
  <c r="N697" i="4"/>
  <c r="N696" i="4"/>
  <c r="N695" i="4"/>
  <c r="N694" i="4"/>
  <c r="N693" i="4"/>
  <c r="N692" i="4"/>
  <c r="N691" i="4"/>
  <c r="N690" i="4"/>
  <c r="N689" i="4"/>
  <c r="N688" i="4"/>
  <c r="N687" i="4"/>
  <c r="N686" i="4"/>
  <c r="N685" i="4"/>
  <c r="N684" i="4"/>
  <c r="N683" i="4"/>
  <c r="N682" i="4"/>
  <c r="N681" i="4"/>
  <c r="N680" i="4"/>
  <c r="N679" i="4"/>
  <c r="N678" i="4"/>
  <c r="N677" i="4"/>
  <c r="N676" i="4"/>
  <c r="N675" i="4"/>
  <c r="N674" i="4"/>
  <c r="N673" i="4"/>
  <c r="M701" i="4"/>
  <c r="L701" i="4"/>
  <c r="K701" i="4"/>
  <c r="J701" i="4"/>
  <c r="I701" i="4"/>
  <c r="M700" i="4"/>
  <c r="L700" i="4"/>
  <c r="K700" i="4"/>
  <c r="J700" i="4"/>
  <c r="I700" i="4"/>
  <c r="M699" i="4"/>
  <c r="L699" i="4"/>
  <c r="K699" i="4"/>
  <c r="J699" i="4"/>
  <c r="I699" i="4"/>
  <c r="M698" i="4"/>
  <c r="L698" i="4"/>
  <c r="K698" i="4"/>
  <c r="J698" i="4"/>
  <c r="I698" i="4"/>
  <c r="M697" i="4"/>
  <c r="L697" i="4"/>
  <c r="K697" i="4"/>
  <c r="J697" i="4"/>
  <c r="I697" i="4"/>
  <c r="M696" i="4"/>
  <c r="L696" i="4"/>
  <c r="K696" i="4"/>
  <c r="J696" i="4"/>
  <c r="I696" i="4"/>
  <c r="M695" i="4"/>
  <c r="L695" i="4"/>
  <c r="K695" i="4"/>
  <c r="J695" i="4"/>
  <c r="I695" i="4"/>
  <c r="M694" i="4"/>
  <c r="L694" i="4"/>
  <c r="K694" i="4"/>
  <c r="J694" i="4"/>
  <c r="I694" i="4"/>
  <c r="M693" i="4"/>
  <c r="L693" i="4"/>
  <c r="K693" i="4"/>
  <c r="J693" i="4"/>
  <c r="I693" i="4"/>
  <c r="M692" i="4"/>
  <c r="L692" i="4"/>
  <c r="K692" i="4"/>
  <c r="J692" i="4"/>
  <c r="I692" i="4"/>
  <c r="M691" i="4"/>
  <c r="L691" i="4"/>
  <c r="K691" i="4"/>
  <c r="J691" i="4"/>
  <c r="I691" i="4"/>
  <c r="M690" i="4"/>
  <c r="L690" i="4"/>
  <c r="K690" i="4"/>
  <c r="J690" i="4"/>
  <c r="I690" i="4"/>
  <c r="M689" i="4"/>
  <c r="L689" i="4"/>
  <c r="K689" i="4"/>
  <c r="J689" i="4"/>
  <c r="I689" i="4"/>
  <c r="M688" i="4"/>
  <c r="L688" i="4"/>
  <c r="K688" i="4"/>
  <c r="J688" i="4"/>
  <c r="I688" i="4"/>
  <c r="M687" i="4"/>
  <c r="L687" i="4"/>
  <c r="K687" i="4"/>
  <c r="J687" i="4"/>
  <c r="I687" i="4"/>
  <c r="M686" i="4"/>
  <c r="L686" i="4"/>
  <c r="K686" i="4"/>
  <c r="J686" i="4"/>
  <c r="I686" i="4"/>
  <c r="M685" i="4"/>
  <c r="L685" i="4"/>
  <c r="K685" i="4"/>
  <c r="J685" i="4"/>
  <c r="I685" i="4"/>
  <c r="M684" i="4"/>
  <c r="L684" i="4"/>
  <c r="K684" i="4"/>
  <c r="J684" i="4"/>
  <c r="I684" i="4"/>
  <c r="M683" i="4"/>
  <c r="L683" i="4"/>
  <c r="K683" i="4"/>
  <c r="J683" i="4"/>
  <c r="I683" i="4"/>
  <c r="M682" i="4"/>
  <c r="L682" i="4"/>
  <c r="K682" i="4"/>
  <c r="J682" i="4"/>
  <c r="I682" i="4"/>
  <c r="M681" i="4"/>
  <c r="L681" i="4"/>
  <c r="K681" i="4"/>
  <c r="J681" i="4"/>
  <c r="I681" i="4"/>
  <c r="M680" i="4"/>
  <c r="L680" i="4"/>
  <c r="K680" i="4"/>
  <c r="J680" i="4"/>
  <c r="I680" i="4"/>
  <c r="M679" i="4"/>
  <c r="L679" i="4"/>
  <c r="K679" i="4"/>
  <c r="J679" i="4"/>
  <c r="I679" i="4"/>
  <c r="M678" i="4"/>
  <c r="L678" i="4"/>
  <c r="K678" i="4"/>
  <c r="J678" i="4"/>
  <c r="I678" i="4"/>
  <c r="M677" i="4"/>
  <c r="L677" i="4"/>
  <c r="K677" i="4"/>
  <c r="J677" i="4"/>
  <c r="I677" i="4"/>
  <c r="M676" i="4"/>
  <c r="L676" i="4"/>
  <c r="K676" i="4"/>
  <c r="J676" i="4"/>
  <c r="I676" i="4"/>
  <c r="M675" i="4"/>
  <c r="L675" i="4"/>
  <c r="K675" i="4"/>
  <c r="J675" i="4"/>
  <c r="I675" i="4"/>
  <c r="M674" i="4"/>
  <c r="L674" i="4"/>
  <c r="K674" i="4"/>
  <c r="J674" i="4"/>
  <c r="I674" i="4"/>
  <c r="M673" i="4"/>
  <c r="L673" i="4"/>
  <c r="K673" i="4"/>
  <c r="J673" i="4"/>
  <c r="I673" i="4"/>
  <c r="N672" i="4"/>
  <c r="M672" i="4"/>
  <c r="L672" i="4"/>
  <c r="K672" i="4"/>
  <c r="J672" i="4"/>
  <c r="I672" i="4"/>
  <c r="I671" i="4"/>
  <c r="N669" i="4"/>
  <c r="N668" i="4"/>
  <c r="N667" i="4"/>
  <c r="N666" i="4"/>
  <c r="N665" i="4"/>
  <c r="N664" i="4"/>
  <c r="N663" i="4"/>
  <c r="N662" i="4"/>
  <c r="N661" i="4"/>
  <c r="N660" i="4"/>
  <c r="N659" i="4"/>
  <c r="N658" i="4"/>
  <c r="N657" i="4"/>
  <c r="N656" i="4"/>
  <c r="N655" i="4"/>
  <c r="N654" i="4"/>
  <c r="N653" i="4"/>
  <c r="N652" i="4"/>
  <c r="N651" i="4"/>
  <c r="N650" i="4"/>
  <c r="N649" i="4"/>
  <c r="N648" i="4"/>
  <c r="N647" i="4"/>
  <c r="N646" i="4"/>
  <c r="N645" i="4"/>
  <c r="N644" i="4"/>
  <c r="N643" i="4"/>
  <c r="N642" i="4"/>
  <c r="N641" i="4"/>
  <c r="N640" i="4"/>
  <c r="N639" i="4"/>
  <c r="N638" i="4"/>
  <c r="N637" i="4"/>
  <c r="N636" i="4"/>
  <c r="N635" i="4"/>
  <c r="N634" i="4"/>
  <c r="N633" i="4"/>
  <c r="N632" i="4"/>
  <c r="N631" i="4"/>
  <c r="N630" i="4"/>
  <c r="N629" i="4"/>
  <c r="N628" i="4"/>
  <c r="N627" i="4"/>
  <c r="N626" i="4"/>
  <c r="N625" i="4"/>
  <c r="M669" i="4"/>
  <c r="L669" i="4"/>
  <c r="K669" i="4"/>
  <c r="J669" i="4"/>
  <c r="I669" i="4"/>
  <c r="M668" i="4"/>
  <c r="L668" i="4"/>
  <c r="K668" i="4"/>
  <c r="J668" i="4"/>
  <c r="I668" i="4"/>
  <c r="M667" i="4"/>
  <c r="L667" i="4"/>
  <c r="K667" i="4"/>
  <c r="J667" i="4"/>
  <c r="I667" i="4"/>
  <c r="M666" i="4"/>
  <c r="L666" i="4"/>
  <c r="K666" i="4"/>
  <c r="J666" i="4"/>
  <c r="I666" i="4"/>
  <c r="M665" i="4"/>
  <c r="L665" i="4"/>
  <c r="K665" i="4"/>
  <c r="J665" i="4"/>
  <c r="I665" i="4"/>
  <c r="M664" i="4"/>
  <c r="L664" i="4"/>
  <c r="K664" i="4"/>
  <c r="J664" i="4"/>
  <c r="I664" i="4"/>
  <c r="M663" i="4"/>
  <c r="L663" i="4"/>
  <c r="K663" i="4"/>
  <c r="J663" i="4"/>
  <c r="I663" i="4"/>
  <c r="M662" i="4"/>
  <c r="L662" i="4"/>
  <c r="K662" i="4"/>
  <c r="J662" i="4"/>
  <c r="I662" i="4"/>
  <c r="M661" i="4"/>
  <c r="L661" i="4"/>
  <c r="K661" i="4"/>
  <c r="J661" i="4"/>
  <c r="I661" i="4"/>
  <c r="M660" i="4"/>
  <c r="L660" i="4"/>
  <c r="K660" i="4"/>
  <c r="J660" i="4"/>
  <c r="I660" i="4"/>
  <c r="M659" i="4"/>
  <c r="L659" i="4"/>
  <c r="K659" i="4"/>
  <c r="J659" i="4"/>
  <c r="I659" i="4"/>
  <c r="M658" i="4"/>
  <c r="L658" i="4"/>
  <c r="K658" i="4"/>
  <c r="J658" i="4"/>
  <c r="I658" i="4"/>
  <c r="M657" i="4"/>
  <c r="L657" i="4"/>
  <c r="K657" i="4"/>
  <c r="J657" i="4"/>
  <c r="I657" i="4"/>
  <c r="M656" i="4"/>
  <c r="L656" i="4"/>
  <c r="K656" i="4"/>
  <c r="J656" i="4"/>
  <c r="I656" i="4"/>
  <c r="M655" i="4"/>
  <c r="L655" i="4"/>
  <c r="K655" i="4"/>
  <c r="J655" i="4"/>
  <c r="I655" i="4"/>
  <c r="M654" i="4"/>
  <c r="L654" i="4"/>
  <c r="K654" i="4"/>
  <c r="J654" i="4"/>
  <c r="I654" i="4"/>
  <c r="M653" i="4"/>
  <c r="L653" i="4"/>
  <c r="K653" i="4"/>
  <c r="J653" i="4"/>
  <c r="I653" i="4"/>
  <c r="M652" i="4"/>
  <c r="L652" i="4"/>
  <c r="K652" i="4"/>
  <c r="J652" i="4"/>
  <c r="I652" i="4"/>
  <c r="M651" i="4"/>
  <c r="L651" i="4"/>
  <c r="K651" i="4"/>
  <c r="J651" i="4"/>
  <c r="I651" i="4"/>
  <c r="M650" i="4"/>
  <c r="L650" i="4"/>
  <c r="K650" i="4"/>
  <c r="J650" i="4"/>
  <c r="I650" i="4"/>
  <c r="M649" i="4"/>
  <c r="L649" i="4"/>
  <c r="K649" i="4"/>
  <c r="J649" i="4"/>
  <c r="I649" i="4"/>
  <c r="M648" i="4"/>
  <c r="L648" i="4"/>
  <c r="K648" i="4"/>
  <c r="J648" i="4"/>
  <c r="I648" i="4"/>
  <c r="M647" i="4"/>
  <c r="L647" i="4"/>
  <c r="K647" i="4"/>
  <c r="J647" i="4"/>
  <c r="I647" i="4"/>
  <c r="M646" i="4"/>
  <c r="L646" i="4"/>
  <c r="K646" i="4"/>
  <c r="J646" i="4"/>
  <c r="I646" i="4"/>
  <c r="M645" i="4"/>
  <c r="L645" i="4"/>
  <c r="K645" i="4"/>
  <c r="J645" i="4"/>
  <c r="I645" i="4"/>
  <c r="M644" i="4"/>
  <c r="L644" i="4"/>
  <c r="K644" i="4"/>
  <c r="J644" i="4"/>
  <c r="I644" i="4"/>
  <c r="M643" i="4"/>
  <c r="L643" i="4"/>
  <c r="K643" i="4"/>
  <c r="J643" i="4"/>
  <c r="I643" i="4"/>
  <c r="M642" i="4"/>
  <c r="L642" i="4"/>
  <c r="K642" i="4"/>
  <c r="J642" i="4"/>
  <c r="I642" i="4"/>
  <c r="M641" i="4"/>
  <c r="L641" i="4"/>
  <c r="K641" i="4"/>
  <c r="J641" i="4"/>
  <c r="I641" i="4"/>
  <c r="M640" i="4"/>
  <c r="L640" i="4"/>
  <c r="K640" i="4"/>
  <c r="J640" i="4"/>
  <c r="I640" i="4"/>
  <c r="M639" i="4"/>
  <c r="L639" i="4"/>
  <c r="K639" i="4"/>
  <c r="J639" i="4"/>
  <c r="I639" i="4"/>
  <c r="M638" i="4"/>
  <c r="L638" i="4"/>
  <c r="K638" i="4"/>
  <c r="J638" i="4"/>
  <c r="I638" i="4"/>
  <c r="M637" i="4"/>
  <c r="L637" i="4"/>
  <c r="K637" i="4"/>
  <c r="J637" i="4"/>
  <c r="I637" i="4"/>
  <c r="M636" i="4"/>
  <c r="L636" i="4"/>
  <c r="K636" i="4"/>
  <c r="J636" i="4"/>
  <c r="I636" i="4"/>
  <c r="M635" i="4"/>
  <c r="L635" i="4"/>
  <c r="K635" i="4"/>
  <c r="J635" i="4"/>
  <c r="I635" i="4"/>
  <c r="M634" i="4"/>
  <c r="L634" i="4"/>
  <c r="K634" i="4"/>
  <c r="J634" i="4"/>
  <c r="I634" i="4"/>
  <c r="M633" i="4"/>
  <c r="L633" i="4"/>
  <c r="K633" i="4"/>
  <c r="J633" i="4"/>
  <c r="I633" i="4"/>
  <c r="M632" i="4"/>
  <c r="L632" i="4"/>
  <c r="K632" i="4"/>
  <c r="J632" i="4"/>
  <c r="I632" i="4"/>
  <c r="M631" i="4"/>
  <c r="L631" i="4"/>
  <c r="K631" i="4"/>
  <c r="J631" i="4"/>
  <c r="I631" i="4"/>
  <c r="M630" i="4"/>
  <c r="L630" i="4"/>
  <c r="K630" i="4"/>
  <c r="J630" i="4"/>
  <c r="I630" i="4"/>
  <c r="M629" i="4"/>
  <c r="L629" i="4"/>
  <c r="K629" i="4"/>
  <c r="J629" i="4"/>
  <c r="I629" i="4"/>
  <c r="M628" i="4"/>
  <c r="L628" i="4"/>
  <c r="K628" i="4"/>
  <c r="J628" i="4"/>
  <c r="I628" i="4"/>
  <c r="M627" i="4"/>
  <c r="L627" i="4"/>
  <c r="K627" i="4"/>
  <c r="J627" i="4"/>
  <c r="I627" i="4"/>
  <c r="M626" i="4"/>
  <c r="L626" i="4"/>
  <c r="K626" i="4"/>
  <c r="J626" i="4"/>
  <c r="I626" i="4"/>
  <c r="M625" i="4"/>
  <c r="L625" i="4"/>
  <c r="K625" i="4"/>
  <c r="J625" i="4"/>
  <c r="I625" i="4"/>
  <c r="N624" i="4"/>
  <c r="L624" i="4"/>
  <c r="K624" i="4"/>
  <c r="J624" i="4"/>
  <c r="M624" i="4"/>
  <c r="I624" i="4"/>
  <c r="I623" i="4"/>
  <c r="N621" i="4"/>
  <c r="N620" i="4"/>
  <c r="N619" i="4"/>
  <c r="N618" i="4"/>
  <c r="N617" i="4"/>
  <c r="N616" i="4"/>
  <c r="N615" i="4"/>
  <c r="N614" i="4"/>
  <c r="M621" i="4"/>
  <c r="L621" i="4"/>
  <c r="K621" i="4"/>
  <c r="J621" i="4"/>
  <c r="I621" i="4"/>
  <c r="M620" i="4"/>
  <c r="L620" i="4"/>
  <c r="K620" i="4"/>
  <c r="J620" i="4"/>
  <c r="I620" i="4"/>
  <c r="M619" i="4"/>
  <c r="L619" i="4"/>
  <c r="K619" i="4"/>
  <c r="J619" i="4"/>
  <c r="I619" i="4"/>
  <c r="M618" i="4"/>
  <c r="L618" i="4"/>
  <c r="K618" i="4"/>
  <c r="J618" i="4"/>
  <c r="I618" i="4"/>
  <c r="M617" i="4"/>
  <c r="L617" i="4"/>
  <c r="K617" i="4"/>
  <c r="J617" i="4"/>
  <c r="I617" i="4"/>
  <c r="M616" i="4"/>
  <c r="L616" i="4"/>
  <c r="K616" i="4"/>
  <c r="J616" i="4"/>
  <c r="I616" i="4"/>
  <c r="M615" i="4"/>
  <c r="L615" i="4"/>
  <c r="K615" i="4"/>
  <c r="J615" i="4"/>
  <c r="I615" i="4"/>
  <c r="M614" i="4"/>
  <c r="L614" i="4"/>
  <c r="K614" i="4"/>
  <c r="J614" i="4"/>
  <c r="I614" i="4"/>
  <c r="N613" i="4"/>
  <c r="M613" i="4"/>
  <c r="L613" i="4"/>
  <c r="K613" i="4"/>
  <c r="J613" i="4"/>
  <c r="I613" i="4"/>
  <c r="I612" i="4"/>
  <c r="N610" i="4"/>
  <c r="N609" i="4"/>
  <c r="N608" i="4"/>
  <c r="N607" i="4"/>
  <c r="N606" i="4"/>
  <c r="N605" i="4"/>
  <c r="N604" i="4"/>
  <c r="N603" i="4"/>
  <c r="N602" i="4"/>
  <c r="N601" i="4"/>
  <c r="N600" i="4"/>
  <c r="N599" i="4"/>
  <c r="N598" i="4"/>
  <c r="N597" i="4"/>
  <c r="N596" i="4"/>
  <c r="N595" i="4"/>
  <c r="N594" i="4"/>
  <c r="N593" i="4"/>
  <c r="N592" i="4"/>
  <c r="N591" i="4"/>
  <c r="N590" i="4"/>
  <c r="N589" i="4"/>
  <c r="N588" i="4"/>
  <c r="N587" i="4"/>
  <c r="N586" i="4"/>
  <c r="N585" i="4"/>
  <c r="M610" i="4"/>
  <c r="L610" i="4"/>
  <c r="K610" i="4"/>
  <c r="J610" i="4"/>
  <c r="I610" i="4"/>
  <c r="M609" i="4"/>
  <c r="L609" i="4"/>
  <c r="K609" i="4"/>
  <c r="J609" i="4"/>
  <c r="I609" i="4"/>
  <c r="M608" i="4"/>
  <c r="L608" i="4"/>
  <c r="K608" i="4"/>
  <c r="J608" i="4"/>
  <c r="I608" i="4"/>
  <c r="M607" i="4"/>
  <c r="L607" i="4"/>
  <c r="K607" i="4"/>
  <c r="J607" i="4"/>
  <c r="I607" i="4"/>
  <c r="M606" i="4"/>
  <c r="L606" i="4"/>
  <c r="K606" i="4"/>
  <c r="J606" i="4"/>
  <c r="I606" i="4"/>
  <c r="M605" i="4"/>
  <c r="L605" i="4"/>
  <c r="K605" i="4"/>
  <c r="J605" i="4"/>
  <c r="I605" i="4"/>
  <c r="M604" i="4"/>
  <c r="L604" i="4"/>
  <c r="K604" i="4"/>
  <c r="J604" i="4"/>
  <c r="I604" i="4"/>
  <c r="M603" i="4"/>
  <c r="L603" i="4"/>
  <c r="K603" i="4"/>
  <c r="J603" i="4"/>
  <c r="I603" i="4"/>
  <c r="M602" i="4"/>
  <c r="L602" i="4"/>
  <c r="K602" i="4"/>
  <c r="J602" i="4"/>
  <c r="I602" i="4"/>
  <c r="M601" i="4"/>
  <c r="L601" i="4"/>
  <c r="K601" i="4"/>
  <c r="J601" i="4"/>
  <c r="I601" i="4"/>
  <c r="M600" i="4"/>
  <c r="L600" i="4"/>
  <c r="K600" i="4"/>
  <c r="J600" i="4"/>
  <c r="I600" i="4"/>
  <c r="M599" i="4"/>
  <c r="L599" i="4"/>
  <c r="K599" i="4"/>
  <c r="J599" i="4"/>
  <c r="I599" i="4"/>
  <c r="M598" i="4"/>
  <c r="L598" i="4"/>
  <c r="K598" i="4"/>
  <c r="J598" i="4"/>
  <c r="I598" i="4"/>
  <c r="M597" i="4"/>
  <c r="L597" i="4"/>
  <c r="K597" i="4"/>
  <c r="J597" i="4"/>
  <c r="I597" i="4"/>
  <c r="M596" i="4"/>
  <c r="L596" i="4"/>
  <c r="K596" i="4"/>
  <c r="J596" i="4"/>
  <c r="I596" i="4"/>
  <c r="M595" i="4"/>
  <c r="L595" i="4"/>
  <c r="K595" i="4"/>
  <c r="J595" i="4"/>
  <c r="I595" i="4"/>
  <c r="M594" i="4"/>
  <c r="L594" i="4"/>
  <c r="K594" i="4"/>
  <c r="J594" i="4"/>
  <c r="I594" i="4"/>
  <c r="M593" i="4"/>
  <c r="L593" i="4"/>
  <c r="K593" i="4"/>
  <c r="J593" i="4"/>
  <c r="I593" i="4"/>
  <c r="M592" i="4"/>
  <c r="L592" i="4"/>
  <c r="K592" i="4"/>
  <c r="J592" i="4"/>
  <c r="I592" i="4"/>
  <c r="M591" i="4"/>
  <c r="L591" i="4"/>
  <c r="K591" i="4"/>
  <c r="J591" i="4"/>
  <c r="I591" i="4"/>
  <c r="M590" i="4"/>
  <c r="L590" i="4"/>
  <c r="K590" i="4"/>
  <c r="J590" i="4"/>
  <c r="I590" i="4"/>
  <c r="M589" i="4"/>
  <c r="L589" i="4"/>
  <c r="K589" i="4"/>
  <c r="J589" i="4"/>
  <c r="I589" i="4"/>
  <c r="M588" i="4"/>
  <c r="L588" i="4"/>
  <c r="K588" i="4"/>
  <c r="J588" i="4"/>
  <c r="I588" i="4"/>
  <c r="M587" i="4"/>
  <c r="L587" i="4"/>
  <c r="K587" i="4"/>
  <c r="J587" i="4"/>
  <c r="I587" i="4"/>
  <c r="M586" i="4"/>
  <c r="L586" i="4"/>
  <c r="K586" i="4"/>
  <c r="J586" i="4"/>
  <c r="I586" i="4"/>
  <c r="M585" i="4"/>
  <c r="L585" i="4"/>
  <c r="K585" i="4"/>
  <c r="J585" i="4"/>
  <c r="I585" i="4"/>
  <c r="N584" i="4"/>
  <c r="M584" i="4"/>
  <c r="L584" i="4"/>
  <c r="K584" i="4"/>
  <c r="J584" i="4"/>
  <c r="I584" i="4"/>
  <c r="I583" i="4"/>
  <c r="N581" i="4"/>
  <c r="N580" i="4"/>
  <c r="N579" i="4"/>
  <c r="N578" i="4"/>
  <c r="N577" i="4"/>
  <c r="N576" i="4"/>
  <c r="N575" i="4"/>
  <c r="N574" i="4"/>
  <c r="N573" i="4"/>
  <c r="N572" i="4"/>
  <c r="N571" i="4"/>
  <c r="N570" i="4"/>
  <c r="N569" i="4"/>
  <c r="N568" i="4"/>
  <c r="N567" i="4"/>
  <c r="N566" i="4"/>
  <c r="N565" i="4"/>
  <c r="N564" i="4"/>
  <c r="N563" i="4"/>
  <c r="N562" i="4"/>
  <c r="N561" i="4"/>
  <c r="N560" i="4"/>
  <c r="N559" i="4"/>
  <c r="M581" i="4"/>
  <c r="L581" i="4"/>
  <c r="K581" i="4"/>
  <c r="J581" i="4"/>
  <c r="I581" i="4"/>
  <c r="M580" i="4"/>
  <c r="L580" i="4"/>
  <c r="K580" i="4"/>
  <c r="J580" i="4"/>
  <c r="I580" i="4"/>
  <c r="M579" i="4"/>
  <c r="L579" i="4"/>
  <c r="K579" i="4"/>
  <c r="J579" i="4"/>
  <c r="I579" i="4"/>
  <c r="M578" i="4"/>
  <c r="L578" i="4"/>
  <c r="K578" i="4"/>
  <c r="J578" i="4"/>
  <c r="I578" i="4"/>
  <c r="M577" i="4"/>
  <c r="L577" i="4"/>
  <c r="K577" i="4"/>
  <c r="J577" i="4"/>
  <c r="I577" i="4"/>
  <c r="M576" i="4"/>
  <c r="L576" i="4"/>
  <c r="K576" i="4"/>
  <c r="J576" i="4"/>
  <c r="I576" i="4"/>
  <c r="M575" i="4"/>
  <c r="L575" i="4"/>
  <c r="K575" i="4"/>
  <c r="J575" i="4"/>
  <c r="I575" i="4"/>
  <c r="M574" i="4"/>
  <c r="L574" i="4"/>
  <c r="K574" i="4"/>
  <c r="J574" i="4"/>
  <c r="I574" i="4"/>
  <c r="M573" i="4"/>
  <c r="L573" i="4"/>
  <c r="K573" i="4"/>
  <c r="J573" i="4"/>
  <c r="I573" i="4"/>
  <c r="M572" i="4"/>
  <c r="L572" i="4"/>
  <c r="K572" i="4"/>
  <c r="J572" i="4"/>
  <c r="I572" i="4"/>
  <c r="M571" i="4"/>
  <c r="L571" i="4"/>
  <c r="K571" i="4"/>
  <c r="J571" i="4"/>
  <c r="I571" i="4"/>
  <c r="M570" i="4"/>
  <c r="L570" i="4"/>
  <c r="K570" i="4"/>
  <c r="J570" i="4"/>
  <c r="I570" i="4"/>
  <c r="M569" i="4"/>
  <c r="L569" i="4"/>
  <c r="K569" i="4"/>
  <c r="J569" i="4"/>
  <c r="I569" i="4"/>
  <c r="M568" i="4"/>
  <c r="L568" i="4"/>
  <c r="K568" i="4"/>
  <c r="J568" i="4"/>
  <c r="I568" i="4"/>
  <c r="M567" i="4"/>
  <c r="L567" i="4"/>
  <c r="K567" i="4"/>
  <c r="J567" i="4"/>
  <c r="I567" i="4"/>
  <c r="M566" i="4"/>
  <c r="L566" i="4"/>
  <c r="K566" i="4"/>
  <c r="J566" i="4"/>
  <c r="I566" i="4"/>
  <c r="M565" i="4"/>
  <c r="L565" i="4"/>
  <c r="K565" i="4"/>
  <c r="J565" i="4"/>
  <c r="I565" i="4"/>
  <c r="M564" i="4"/>
  <c r="L564" i="4"/>
  <c r="K564" i="4"/>
  <c r="J564" i="4"/>
  <c r="I564" i="4"/>
  <c r="M563" i="4"/>
  <c r="L563" i="4"/>
  <c r="K563" i="4"/>
  <c r="J563" i="4"/>
  <c r="I563" i="4"/>
  <c r="M562" i="4"/>
  <c r="L562" i="4"/>
  <c r="K562" i="4"/>
  <c r="J562" i="4"/>
  <c r="I562" i="4"/>
  <c r="M561" i="4"/>
  <c r="L561" i="4"/>
  <c r="K561" i="4"/>
  <c r="J561" i="4"/>
  <c r="I561" i="4"/>
  <c r="M560" i="4"/>
  <c r="L560" i="4"/>
  <c r="K560" i="4"/>
  <c r="J560" i="4"/>
  <c r="I560" i="4"/>
  <c r="M559" i="4"/>
  <c r="L559" i="4"/>
  <c r="K559" i="4"/>
  <c r="J559" i="4"/>
  <c r="I559" i="4"/>
  <c r="N558" i="4"/>
  <c r="M558" i="4"/>
  <c r="L558" i="4"/>
  <c r="K558" i="4"/>
  <c r="J558" i="4"/>
  <c r="I558" i="4"/>
  <c r="I557" i="4"/>
  <c r="N555" i="4"/>
  <c r="N554" i="4"/>
  <c r="N553" i="4"/>
  <c r="N552" i="4"/>
  <c r="N551" i="4"/>
  <c r="N550" i="4"/>
  <c r="N549" i="4"/>
  <c r="N548" i="4"/>
  <c r="N547" i="4"/>
  <c r="N546" i="4"/>
  <c r="N545" i="4"/>
  <c r="N544" i="4"/>
  <c r="N543" i="4"/>
  <c r="N542" i="4"/>
  <c r="N541" i="4"/>
  <c r="N540" i="4"/>
  <c r="N539" i="4"/>
  <c r="N538" i="4"/>
  <c r="N537" i="4"/>
  <c r="N536" i="4"/>
  <c r="N535" i="4"/>
  <c r="N534" i="4"/>
  <c r="N533" i="4"/>
  <c r="N532" i="4"/>
  <c r="M555" i="4"/>
  <c r="L555" i="4"/>
  <c r="K555" i="4"/>
  <c r="J555" i="4"/>
  <c r="I555" i="4"/>
  <c r="M554" i="4"/>
  <c r="L554" i="4"/>
  <c r="K554" i="4"/>
  <c r="J554" i="4"/>
  <c r="I554" i="4"/>
  <c r="M553" i="4"/>
  <c r="L553" i="4"/>
  <c r="K553" i="4"/>
  <c r="J553" i="4"/>
  <c r="I553" i="4"/>
  <c r="M552" i="4"/>
  <c r="L552" i="4"/>
  <c r="K552" i="4"/>
  <c r="J552" i="4"/>
  <c r="I552" i="4"/>
  <c r="M551" i="4"/>
  <c r="L551" i="4"/>
  <c r="K551" i="4"/>
  <c r="J551" i="4"/>
  <c r="I551" i="4"/>
  <c r="M550" i="4"/>
  <c r="L550" i="4"/>
  <c r="K550" i="4"/>
  <c r="J550" i="4"/>
  <c r="I550" i="4"/>
  <c r="M549" i="4"/>
  <c r="L549" i="4"/>
  <c r="K549" i="4"/>
  <c r="J549" i="4"/>
  <c r="I549" i="4"/>
  <c r="M548" i="4"/>
  <c r="L548" i="4"/>
  <c r="K548" i="4"/>
  <c r="J548" i="4"/>
  <c r="I548" i="4"/>
  <c r="M547" i="4"/>
  <c r="L547" i="4"/>
  <c r="K547" i="4"/>
  <c r="J547" i="4"/>
  <c r="I547" i="4"/>
  <c r="M546" i="4"/>
  <c r="L546" i="4"/>
  <c r="K546" i="4"/>
  <c r="J546" i="4"/>
  <c r="I546" i="4"/>
  <c r="M545" i="4"/>
  <c r="L545" i="4"/>
  <c r="K545" i="4"/>
  <c r="J545" i="4"/>
  <c r="I545" i="4"/>
  <c r="M544" i="4"/>
  <c r="L544" i="4"/>
  <c r="K544" i="4"/>
  <c r="J544" i="4"/>
  <c r="I544" i="4"/>
  <c r="M543" i="4"/>
  <c r="L543" i="4"/>
  <c r="K543" i="4"/>
  <c r="J543" i="4"/>
  <c r="I543" i="4"/>
  <c r="M542" i="4"/>
  <c r="L542" i="4"/>
  <c r="K542" i="4"/>
  <c r="J542" i="4"/>
  <c r="I542" i="4"/>
  <c r="M541" i="4"/>
  <c r="L541" i="4"/>
  <c r="K541" i="4"/>
  <c r="J541" i="4"/>
  <c r="I541" i="4"/>
  <c r="M540" i="4"/>
  <c r="L540" i="4"/>
  <c r="K540" i="4"/>
  <c r="J540" i="4"/>
  <c r="I540" i="4"/>
  <c r="M539" i="4"/>
  <c r="L539" i="4"/>
  <c r="K539" i="4"/>
  <c r="J539" i="4"/>
  <c r="I539" i="4"/>
  <c r="M538" i="4"/>
  <c r="L538" i="4"/>
  <c r="K538" i="4"/>
  <c r="J538" i="4"/>
  <c r="I538" i="4"/>
  <c r="M537" i="4"/>
  <c r="L537" i="4"/>
  <c r="K537" i="4"/>
  <c r="J537" i="4"/>
  <c r="I537" i="4"/>
  <c r="M536" i="4"/>
  <c r="L536" i="4"/>
  <c r="K536" i="4"/>
  <c r="J536" i="4"/>
  <c r="I536" i="4"/>
  <c r="M535" i="4"/>
  <c r="L535" i="4"/>
  <c r="K535" i="4"/>
  <c r="J535" i="4"/>
  <c r="I535" i="4"/>
  <c r="M534" i="4"/>
  <c r="L534" i="4"/>
  <c r="K534" i="4"/>
  <c r="J534" i="4"/>
  <c r="I534" i="4"/>
  <c r="M533" i="4"/>
  <c r="L533" i="4"/>
  <c r="K533" i="4"/>
  <c r="J533" i="4"/>
  <c r="I533" i="4"/>
  <c r="M532" i="4"/>
  <c r="L532" i="4"/>
  <c r="K532" i="4"/>
  <c r="J532" i="4"/>
  <c r="I532" i="4"/>
  <c r="N528" i="4"/>
  <c r="N527" i="4"/>
  <c r="N526" i="4"/>
  <c r="N525" i="4"/>
  <c r="N524" i="4"/>
  <c r="N523" i="4"/>
  <c r="N522" i="4"/>
  <c r="N521" i="4"/>
  <c r="N520" i="4"/>
  <c r="N519" i="4"/>
  <c r="N518" i="4"/>
  <c r="N517" i="4"/>
  <c r="N516" i="4"/>
  <c r="N515" i="4"/>
  <c r="N514" i="4"/>
  <c r="N513" i="4"/>
  <c r="N512" i="4"/>
  <c r="N511" i="4"/>
  <c r="N510" i="4"/>
  <c r="N509" i="4"/>
  <c r="N508" i="4"/>
  <c r="N507" i="4"/>
  <c r="N506" i="4"/>
  <c r="N505" i="4"/>
  <c r="N504" i="4"/>
  <c r="N503" i="4"/>
  <c r="N502" i="4"/>
  <c r="N501" i="4"/>
  <c r="N500" i="4"/>
  <c r="N499" i="4"/>
  <c r="N498" i="4"/>
  <c r="N497" i="4"/>
  <c r="N496" i="4"/>
  <c r="N531" i="4"/>
  <c r="M531" i="4"/>
  <c r="L531" i="4"/>
  <c r="K531" i="4"/>
  <c r="J531" i="4"/>
  <c r="I531" i="4"/>
  <c r="I530" i="4"/>
  <c r="M528" i="4" l="1"/>
  <c r="L528" i="4"/>
  <c r="K528" i="4"/>
  <c r="J528" i="4"/>
  <c r="I528" i="4"/>
  <c r="M527" i="4"/>
  <c r="L527" i="4"/>
  <c r="K527" i="4"/>
  <c r="J527" i="4"/>
  <c r="I527" i="4"/>
  <c r="M526" i="4"/>
  <c r="L526" i="4"/>
  <c r="K526" i="4"/>
  <c r="J526" i="4"/>
  <c r="I526" i="4"/>
  <c r="M525" i="4"/>
  <c r="L525" i="4"/>
  <c r="K525" i="4"/>
  <c r="J525" i="4"/>
  <c r="I525" i="4"/>
  <c r="M524" i="4"/>
  <c r="L524" i="4"/>
  <c r="K524" i="4"/>
  <c r="J524" i="4"/>
  <c r="I524" i="4"/>
  <c r="M523" i="4"/>
  <c r="L523" i="4"/>
  <c r="K523" i="4"/>
  <c r="J523" i="4"/>
  <c r="I523" i="4"/>
  <c r="M522" i="4"/>
  <c r="L522" i="4"/>
  <c r="K522" i="4"/>
  <c r="J522" i="4"/>
  <c r="I522" i="4"/>
  <c r="M521" i="4"/>
  <c r="L521" i="4"/>
  <c r="K521" i="4"/>
  <c r="J521" i="4"/>
  <c r="I521" i="4"/>
  <c r="M520" i="4"/>
  <c r="L520" i="4"/>
  <c r="K520" i="4"/>
  <c r="J520" i="4"/>
  <c r="I520" i="4"/>
  <c r="M519" i="4"/>
  <c r="L519" i="4"/>
  <c r="K519" i="4"/>
  <c r="J519" i="4"/>
  <c r="I519" i="4"/>
  <c r="M518" i="4"/>
  <c r="L518" i="4"/>
  <c r="K518" i="4"/>
  <c r="J518" i="4"/>
  <c r="I518" i="4"/>
  <c r="M517" i="4"/>
  <c r="L517" i="4"/>
  <c r="K517" i="4"/>
  <c r="J517" i="4"/>
  <c r="I517" i="4"/>
  <c r="M516" i="4"/>
  <c r="L516" i="4"/>
  <c r="K516" i="4"/>
  <c r="J516" i="4"/>
  <c r="I516" i="4"/>
  <c r="M515" i="4"/>
  <c r="L515" i="4"/>
  <c r="K515" i="4"/>
  <c r="J515" i="4"/>
  <c r="I515" i="4"/>
  <c r="M514" i="4"/>
  <c r="L514" i="4"/>
  <c r="K514" i="4"/>
  <c r="J514" i="4"/>
  <c r="I514" i="4"/>
  <c r="M513" i="4"/>
  <c r="L513" i="4"/>
  <c r="K513" i="4"/>
  <c r="J513" i="4"/>
  <c r="I513" i="4"/>
  <c r="M512" i="4"/>
  <c r="L512" i="4"/>
  <c r="K512" i="4"/>
  <c r="J512" i="4"/>
  <c r="I512" i="4"/>
  <c r="M511" i="4"/>
  <c r="L511" i="4"/>
  <c r="K511" i="4"/>
  <c r="J511" i="4"/>
  <c r="I511" i="4"/>
  <c r="M510" i="4"/>
  <c r="L510" i="4"/>
  <c r="K510" i="4"/>
  <c r="J510" i="4"/>
  <c r="I510" i="4"/>
  <c r="M509" i="4"/>
  <c r="L509" i="4"/>
  <c r="K509" i="4"/>
  <c r="J509" i="4"/>
  <c r="I509" i="4"/>
  <c r="M508" i="4"/>
  <c r="L508" i="4"/>
  <c r="K508" i="4"/>
  <c r="J508" i="4"/>
  <c r="I508" i="4"/>
  <c r="M507" i="4"/>
  <c r="L507" i="4"/>
  <c r="K507" i="4"/>
  <c r="J507" i="4"/>
  <c r="I507" i="4"/>
  <c r="M506" i="4"/>
  <c r="L506" i="4"/>
  <c r="K506" i="4"/>
  <c r="J506" i="4"/>
  <c r="I506" i="4"/>
  <c r="M505" i="4"/>
  <c r="L505" i="4"/>
  <c r="K505" i="4"/>
  <c r="J505" i="4"/>
  <c r="I505" i="4"/>
  <c r="M504" i="4"/>
  <c r="L504" i="4"/>
  <c r="K504" i="4"/>
  <c r="J504" i="4"/>
  <c r="I504" i="4"/>
  <c r="M503" i="4"/>
  <c r="L503" i="4"/>
  <c r="K503" i="4"/>
  <c r="J503" i="4"/>
  <c r="I503" i="4"/>
  <c r="M502" i="4"/>
  <c r="L502" i="4"/>
  <c r="K502" i="4"/>
  <c r="J502" i="4"/>
  <c r="I502" i="4"/>
  <c r="M501" i="4"/>
  <c r="L501" i="4"/>
  <c r="K501" i="4"/>
  <c r="J501" i="4"/>
  <c r="I501" i="4"/>
  <c r="M500" i="4"/>
  <c r="L500" i="4"/>
  <c r="K500" i="4"/>
  <c r="J500" i="4"/>
  <c r="I500" i="4"/>
  <c r="M499" i="4"/>
  <c r="L499" i="4"/>
  <c r="K499" i="4"/>
  <c r="J499" i="4"/>
  <c r="I499" i="4"/>
  <c r="M498" i="4"/>
  <c r="L498" i="4"/>
  <c r="K498" i="4"/>
  <c r="J498" i="4"/>
  <c r="I498" i="4"/>
  <c r="M497" i="4"/>
  <c r="L497" i="4"/>
  <c r="K497" i="4"/>
  <c r="J497" i="4"/>
  <c r="I497" i="4"/>
  <c r="M496" i="4"/>
  <c r="L496" i="4"/>
  <c r="K496" i="4"/>
  <c r="J496" i="4"/>
  <c r="I496" i="4"/>
  <c r="N495" i="4"/>
  <c r="M495" i="4"/>
  <c r="L495" i="4"/>
  <c r="K495" i="4"/>
  <c r="J495" i="4"/>
  <c r="I495" i="4"/>
  <c r="I494" i="4"/>
  <c r="N492" i="4"/>
  <c r="N491" i="4"/>
  <c r="N490" i="4"/>
  <c r="N489" i="4"/>
  <c r="N488" i="4"/>
  <c r="N487" i="4"/>
  <c r="N486" i="4"/>
  <c r="N485" i="4"/>
  <c r="N484" i="4"/>
  <c r="N483" i="4"/>
  <c r="N482" i="4"/>
  <c r="N481" i="4"/>
  <c r="N480" i="4"/>
  <c r="N479" i="4"/>
  <c r="N478" i="4"/>
  <c r="N477" i="4"/>
  <c r="N476" i="4"/>
  <c r="N475" i="4"/>
  <c r="N474" i="4"/>
  <c r="N473" i="4"/>
  <c r="N472" i="4"/>
  <c r="N471" i="4"/>
  <c r="N470" i="4"/>
  <c r="N469" i="4"/>
  <c r="N468" i="4"/>
  <c r="N467" i="4"/>
  <c r="M461" i="4"/>
  <c r="N466" i="4"/>
  <c r="N465" i="4"/>
  <c r="N464" i="4"/>
  <c r="N463" i="4"/>
  <c r="N462" i="4"/>
  <c r="N461" i="4"/>
  <c r="N460" i="4"/>
  <c r="N459" i="4"/>
  <c r="N458" i="4"/>
  <c r="N457" i="4"/>
  <c r="N456" i="4"/>
  <c r="N455" i="4"/>
  <c r="N454" i="4"/>
  <c r="N453" i="4"/>
  <c r="N452" i="4"/>
  <c r="N451" i="4"/>
  <c r="N450" i="4"/>
  <c r="M492" i="4"/>
  <c r="L492" i="4"/>
  <c r="K492" i="4"/>
  <c r="J492" i="4"/>
  <c r="I492" i="4"/>
  <c r="M491" i="4"/>
  <c r="L491" i="4"/>
  <c r="K491" i="4"/>
  <c r="J491" i="4"/>
  <c r="I491" i="4"/>
  <c r="M490" i="4"/>
  <c r="L490" i="4"/>
  <c r="K490" i="4"/>
  <c r="J490" i="4"/>
  <c r="I490" i="4"/>
  <c r="M489" i="4"/>
  <c r="L489" i="4"/>
  <c r="K489" i="4"/>
  <c r="J489" i="4"/>
  <c r="I489" i="4"/>
  <c r="M488" i="4"/>
  <c r="L488" i="4"/>
  <c r="K488" i="4"/>
  <c r="J488" i="4"/>
  <c r="I488" i="4"/>
  <c r="M487" i="4"/>
  <c r="L487" i="4"/>
  <c r="K487" i="4"/>
  <c r="J487" i="4"/>
  <c r="I487" i="4"/>
  <c r="M486" i="4"/>
  <c r="L486" i="4"/>
  <c r="K486" i="4"/>
  <c r="J486" i="4"/>
  <c r="I486" i="4"/>
  <c r="M485" i="4"/>
  <c r="L485" i="4"/>
  <c r="K485" i="4"/>
  <c r="J485" i="4"/>
  <c r="I485" i="4"/>
  <c r="M484" i="4"/>
  <c r="L484" i="4"/>
  <c r="K484" i="4"/>
  <c r="J484" i="4"/>
  <c r="I484" i="4"/>
  <c r="M483" i="4"/>
  <c r="L483" i="4"/>
  <c r="K483" i="4"/>
  <c r="J483" i="4"/>
  <c r="I483" i="4"/>
  <c r="M482" i="4"/>
  <c r="L482" i="4"/>
  <c r="K482" i="4"/>
  <c r="J482" i="4"/>
  <c r="I482" i="4"/>
  <c r="M481" i="4"/>
  <c r="L481" i="4"/>
  <c r="K481" i="4"/>
  <c r="J481" i="4"/>
  <c r="I481" i="4"/>
  <c r="M480" i="4"/>
  <c r="L480" i="4"/>
  <c r="K480" i="4"/>
  <c r="J480" i="4"/>
  <c r="I480" i="4"/>
  <c r="M479" i="4"/>
  <c r="L479" i="4"/>
  <c r="K479" i="4"/>
  <c r="J479" i="4"/>
  <c r="I479" i="4"/>
  <c r="M478" i="4"/>
  <c r="L478" i="4"/>
  <c r="K478" i="4"/>
  <c r="J478" i="4"/>
  <c r="I478" i="4"/>
  <c r="M477" i="4"/>
  <c r="L477" i="4"/>
  <c r="K477" i="4"/>
  <c r="J477" i="4"/>
  <c r="I477" i="4"/>
  <c r="M476" i="4"/>
  <c r="L476" i="4"/>
  <c r="K476" i="4"/>
  <c r="J476" i="4"/>
  <c r="I476" i="4"/>
  <c r="M475" i="4"/>
  <c r="L475" i="4"/>
  <c r="K475" i="4"/>
  <c r="J475" i="4"/>
  <c r="I475" i="4"/>
  <c r="M474" i="4"/>
  <c r="L474" i="4"/>
  <c r="K474" i="4"/>
  <c r="J474" i="4"/>
  <c r="I474" i="4"/>
  <c r="M473" i="4"/>
  <c r="L473" i="4"/>
  <c r="K473" i="4"/>
  <c r="J473" i="4"/>
  <c r="I473" i="4"/>
  <c r="M472" i="4"/>
  <c r="L472" i="4"/>
  <c r="K472" i="4"/>
  <c r="J472" i="4"/>
  <c r="I472" i="4"/>
  <c r="M471" i="4"/>
  <c r="L471" i="4"/>
  <c r="K471" i="4"/>
  <c r="J471" i="4"/>
  <c r="I471" i="4"/>
  <c r="M470" i="4"/>
  <c r="L470" i="4"/>
  <c r="K470" i="4"/>
  <c r="J470" i="4"/>
  <c r="I470" i="4"/>
  <c r="M469" i="4"/>
  <c r="L469" i="4"/>
  <c r="K469" i="4"/>
  <c r="J469" i="4"/>
  <c r="I469" i="4"/>
  <c r="M468" i="4"/>
  <c r="L468" i="4"/>
  <c r="K468" i="4"/>
  <c r="J468" i="4"/>
  <c r="I468" i="4"/>
  <c r="M467" i="4"/>
  <c r="L467" i="4"/>
  <c r="K467" i="4"/>
  <c r="J467" i="4"/>
  <c r="I467" i="4"/>
  <c r="M466" i="4"/>
  <c r="L466" i="4"/>
  <c r="K466" i="4"/>
  <c r="J466" i="4"/>
  <c r="I466" i="4"/>
  <c r="M465" i="4"/>
  <c r="L465" i="4"/>
  <c r="K465" i="4"/>
  <c r="J465" i="4"/>
  <c r="I465" i="4"/>
  <c r="M464" i="4"/>
  <c r="L464" i="4"/>
  <c r="K464" i="4"/>
  <c r="J464" i="4"/>
  <c r="I464" i="4"/>
  <c r="M463" i="4"/>
  <c r="L463" i="4"/>
  <c r="K463" i="4"/>
  <c r="J463" i="4"/>
  <c r="I463" i="4"/>
  <c r="M462" i="4"/>
  <c r="L462" i="4"/>
  <c r="K462" i="4"/>
  <c r="J462" i="4"/>
  <c r="I462" i="4"/>
  <c r="L461" i="4"/>
  <c r="K461" i="4"/>
  <c r="J461" i="4"/>
  <c r="I461" i="4"/>
  <c r="M460" i="4"/>
  <c r="L460" i="4"/>
  <c r="K460" i="4"/>
  <c r="J460" i="4"/>
  <c r="I460" i="4"/>
  <c r="M459" i="4"/>
  <c r="L459" i="4"/>
  <c r="K459" i="4"/>
  <c r="J459" i="4"/>
  <c r="I459" i="4"/>
  <c r="M458" i="4"/>
  <c r="L458" i="4"/>
  <c r="K458" i="4"/>
  <c r="J458" i="4"/>
  <c r="I458" i="4"/>
  <c r="M457" i="4"/>
  <c r="L457" i="4"/>
  <c r="K457" i="4"/>
  <c r="J457" i="4"/>
  <c r="I457" i="4"/>
  <c r="M456" i="4"/>
  <c r="L456" i="4"/>
  <c r="K456" i="4"/>
  <c r="J456" i="4"/>
  <c r="I456" i="4"/>
  <c r="M455" i="4"/>
  <c r="L455" i="4"/>
  <c r="K455" i="4"/>
  <c r="J455" i="4"/>
  <c r="I455" i="4"/>
  <c r="M454" i="4"/>
  <c r="L454" i="4"/>
  <c r="K454" i="4"/>
  <c r="J454" i="4"/>
  <c r="I454" i="4"/>
  <c r="M453" i="4"/>
  <c r="L453" i="4"/>
  <c r="K453" i="4"/>
  <c r="J453" i="4"/>
  <c r="I453" i="4"/>
  <c r="M452" i="4"/>
  <c r="L452" i="4"/>
  <c r="K452" i="4"/>
  <c r="J452" i="4"/>
  <c r="I452" i="4"/>
  <c r="M451" i="4"/>
  <c r="L451" i="4"/>
  <c r="K451" i="4"/>
  <c r="J451" i="4"/>
  <c r="I451" i="4"/>
  <c r="M450" i="4"/>
  <c r="L450" i="4"/>
  <c r="K450" i="4"/>
  <c r="J450" i="4"/>
  <c r="I450" i="4"/>
  <c r="N449" i="4"/>
  <c r="M449" i="4"/>
  <c r="L449" i="4"/>
  <c r="K449" i="4"/>
  <c r="J449" i="4"/>
  <c r="I449" i="4"/>
  <c r="I448" i="4"/>
  <c r="N446" i="4" l="1"/>
  <c r="N445" i="4"/>
  <c r="N444" i="4"/>
  <c r="N443" i="4"/>
  <c r="N442" i="4"/>
  <c r="N441" i="4"/>
  <c r="N440" i="4"/>
  <c r="M446" i="4"/>
  <c r="L446" i="4"/>
  <c r="K446" i="4"/>
  <c r="J446" i="4"/>
  <c r="I446" i="4"/>
  <c r="M445" i="4"/>
  <c r="L445" i="4"/>
  <c r="K445" i="4"/>
  <c r="J445" i="4"/>
  <c r="I445" i="4"/>
  <c r="M444" i="4"/>
  <c r="L444" i="4"/>
  <c r="K444" i="4"/>
  <c r="J444" i="4"/>
  <c r="I444" i="4"/>
  <c r="M443" i="4"/>
  <c r="L443" i="4"/>
  <c r="K443" i="4"/>
  <c r="J443" i="4"/>
  <c r="I443" i="4"/>
  <c r="M442" i="4"/>
  <c r="L442" i="4"/>
  <c r="K442" i="4"/>
  <c r="J442" i="4"/>
  <c r="I442" i="4"/>
  <c r="M441" i="4"/>
  <c r="L441" i="4"/>
  <c r="K441" i="4"/>
  <c r="J441" i="4"/>
  <c r="I441" i="4"/>
  <c r="M440" i="4"/>
  <c r="L440" i="4"/>
  <c r="K440" i="4"/>
  <c r="J440" i="4"/>
  <c r="I440" i="4"/>
  <c r="N439" i="4" l="1"/>
  <c r="L439" i="4"/>
  <c r="K439" i="4"/>
  <c r="J439" i="4"/>
  <c r="M439" i="4"/>
  <c r="I439" i="4"/>
  <c r="I438" i="4"/>
  <c r="N436" i="4"/>
  <c r="N435" i="4"/>
  <c r="N434" i="4"/>
  <c r="N433" i="4"/>
  <c r="N432" i="4"/>
  <c r="N431" i="4"/>
  <c r="N430" i="4"/>
  <c r="N429" i="4"/>
  <c r="N428" i="4"/>
  <c r="M436" i="4"/>
  <c r="L436" i="4"/>
  <c r="K436" i="4"/>
  <c r="J436" i="4"/>
  <c r="I436" i="4"/>
  <c r="M435" i="4"/>
  <c r="L435" i="4"/>
  <c r="K435" i="4"/>
  <c r="J435" i="4"/>
  <c r="I435" i="4"/>
  <c r="M434" i="4"/>
  <c r="L434" i="4"/>
  <c r="K434" i="4"/>
  <c r="J434" i="4"/>
  <c r="I434" i="4"/>
  <c r="M433" i="4"/>
  <c r="L433" i="4"/>
  <c r="K433" i="4"/>
  <c r="J433" i="4"/>
  <c r="I433" i="4"/>
  <c r="M432" i="4"/>
  <c r="L432" i="4"/>
  <c r="K432" i="4"/>
  <c r="J432" i="4"/>
  <c r="I432" i="4"/>
  <c r="M431" i="4"/>
  <c r="L431" i="4"/>
  <c r="K431" i="4"/>
  <c r="J431" i="4"/>
  <c r="I431" i="4"/>
  <c r="M430" i="4"/>
  <c r="L430" i="4"/>
  <c r="K430" i="4"/>
  <c r="J430" i="4"/>
  <c r="I430" i="4"/>
  <c r="M429" i="4"/>
  <c r="L429" i="4"/>
  <c r="K429" i="4"/>
  <c r="J429" i="4"/>
  <c r="I429" i="4"/>
  <c r="M428" i="4"/>
  <c r="L428" i="4"/>
  <c r="K428" i="4"/>
  <c r="J428" i="4"/>
  <c r="I428" i="4"/>
  <c r="N427" i="4"/>
  <c r="L427" i="4"/>
  <c r="K427" i="4"/>
  <c r="J427" i="4"/>
  <c r="M427" i="4"/>
  <c r="I427" i="4"/>
  <c r="I426" i="4"/>
  <c r="N424" i="4"/>
  <c r="N423" i="4"/>
  <c r="N422" i="4"/>
  <c r="N421" i="4"/>
  <c r="N420" i="4"/>
  <c r="N419" i="4"/>
  <c r="N418" i="4"/>
  <c r="N417" i="4"/>
  <c r="N416" i="4"/>
  <c r="N415" i="4"/>
  <c r="N414" i="4"/>
  <c r="N413" i="4"/>
  <c r="N412" i="4"/>
  <c r="M424" i="4"/>
  <c r="L424" i="4"/>
  <c r="K424" i="4"/>
  <c r="J424" i="4"/>
  <c r="I424" i="4"/>
  <c r="M423" i="4"/>
  <c r="L423" i="4"/>
  <c r="K423" i="4"/>
  <c r="J423" i="4"/>
  <c r="I423" i="4"/>
  <c r="M422" i="4"/>
  <c r="L422" i="4"/>
  <c r="K422" i="4"/>
  <c r="J422" i="4"/>
  <c r="I422" i="4"/>
  <c r="M421" i="4"/>
  <c r="L421" i="4"/>
  <c r="K421" i="4"/>
  <c r="J421" i="4"/>
  <c r="I421" i="4"/>
  <c r="M420" i="4"/>
  <c r="L420" i="4"/>
  <c r="K420" i="4"/>
  <c r="J420" i="4"/>
  <c r="I420" i="4"/>
  <c r="M419" i="4"/>
  <c r="L419" i="4"/>
  <c r="K419" i="4"/>
  <c r="J419" i="4"/>
  <c r="I419" i="4"/>
  <c r="M418" i="4"/>
  <c r="L418" i="4"/>
  <c r="K418" i="4"/>
  <c r="J418" i="4"/>
  <c r="I418" i="4"/>
  <c r="M417" i="4"/>
  <c r="L417" i="4"/>
  <c r="K417" i="4"/>
  <c r="J417" i="4"/>
  <c r="I417" i="4"/>
  <c r="M416" i="4"/>
  <c r="L416" i="4"/>
  <c r="K416" i="4"/>
  <c r="J416" i="4"/>
  <c r="I416" i="4"/>
  <c r="M415" i="4"/>
  <c r="L415" i="4"/>
  <c r="K415" i="4"/>
  <c r="J415" i="4"/>
  <c r="I415" i="4"/>
  <c r="M414" i="4"/>
  <c r="L414" i="4"/>
  <c r="K414" i="4"/>
  <c r="J414" i="4"/>
  <c r="I414" i="4"/>
  <c r="M413" i="4"/>
  <c r="L413" i="4"/>
  <c r="K413" i="4"/>
  <c r="J413" i="4"/>
  <c r="I413" i="4"/>
  <c r="M412" i="4"/>
  <c r="L412" i="4"/>
  <c r="K412" i="4"/>
  <c r="J412" i="4"/>
  <c r="I412" i="4"/>
  <c r="N411" i="4"/>
  <c r="L411" i="4"/>
  <c r="K411" i="4"/>
  <c r="J411" i="4"/>
  <c r="M411" i="4"/>
  <c r="I411" i="4"/>
  <c r="I410" i="4" l="1"/>
  <c r="N408" i="4"/>
  <c r="N407" i="4"/>
  <c r="N406" i="4"/>
  <c r="N405" i="4"/>
  <c r="N404" i="4"/>
  <c r="N403" i="4"/>
  <c r="N402" i="4"/>
  <c r="N401" i="4"/>
  <c r="N400" i="4"/>
  <c r="N399" i="4"/>
  <c r="N398" i="4"/>
  <c r="N397" i="4"/>
  <c r="N396" i="4"/>
  <c r="N395" i="4"/>
  <c r="N394" i="4"/>
  <c r="N393" i="4"/>
  <c r="N392" i="4"/>
  <c r="N391" i="4"/>
  <c r="N390" i="4"/>
  <c r="N389" i="4"/>
  <c r="N388" i="4"/>
  <c r="N387" i="4"/>
  <c r="M408" i="4"/>
  <c r="L408" i="4"/>
  <c r="K408" i="4"/>
  <c r="J408" i="4"/>
  <c r="I408" i="4"/>
  <c r="M407" i="4"/>
  <c r="L407" i="4"/>
  <c r="K407" i="4"/>
  <c r="J407" i="4"/>
  <c r="I407" i="4"/>
  <c r="M406" i="4"/>
  <c r="L406" i="4"/>
  <c r="K406" i="4"/>
  <c r="J406" i="4"/>
  <c r="I406" i="4"/>
  <c r="M405" i="4"/>
  <c r="L405" i="4"/>
  <c r="K405" i="4"/>
  <c r="J405" i="4"/>
  <c r="I405" i="4"/>
  <c r="M404" i="4"/>
  <c r="L404" i="4"/>
  <c r="K404" i="4"/>
  <c r="J404" i="4"/>
  <c r="I404" i="4"/>
  <c r="M403" i="4"/>
  <c r="L403" i="4"/>
  <c r="K403" i="4"/>
  <c r="J403" i="4"/>
  <c r="I403" i="4"/>
  <c r="M402" i="4"/>
  <c r="L402" i="4"/>
  <c r="K402" i="4"/>
  <c r="J402" i="4"/>
  <c r="I402" i="4"/>
  <c r="M401" i="4"/>
  <c r="L401" i="4"/>
  <c r="K401" i="4"/>
  <c r="J401" i="4"/>
  <c r="I401" i="4"/>
  <c r="M400" i="4"/>
  <c r="L400" i="4"/>
  <c r="K400" i="4"/>
  <c r="J400" i="4"/>
  <c r="I400" i="4"/>
  <c r="M399" i="4"/>
  <c r="L399" i="4"/>
  <c r="K399" i="4"/>
  <c r="J399" i="4"/>
  <c r="I399" i="4"/>
  <c r="M398" i="4"/>
  <c r="L398" i="4"/>
  <c r="K398" i="4"/>
  <c r="J398" i="4"/>
  <c r="I398" i="4"/>
  <c r="M397" i="4"/>
  <c r="L397" i="4"/>
  <c r="K397" i="4"/>
  <c r="J397" i="4"/>
  <c r="I397" i="4"/>
  <c r="M396" i="4"/>
  <c r="L396" i="4"/>
  <c r="K396" i="4"/>
  <c r="J396" i="4"/>
  <c r="I396" i="4"/>
  <c r="M395" i="4"/>
  <c r="L395" i="4"/>
  <c r="K395" i="4"/>
  <c r="J395" i="4"/>
  <c r="I395" i="4"/>
  <c r="M394" i="4"/>
  <c r="L394" i="4"/>
  <c r="K394" i="4"/>
  <c r="J394" i="4"/>
  <c r="I394" i="4"/>
  <c r="M393" i="4"/>
  <c r="L393" i="4"/>
  <c r="K393" i="4"/>
  <c r="J393" i="4"/>
  <c r="I393" i="4"/>
  <c r="M392" i="4"/>
  <c r="L392" i="4"/>
  <c r="K392" i="4"/>
  <c r="J392" i="4"/>
  <c r="I392" i="4"/>
  <c r="M391" i="4"/>
  <c r="L391" i="4"/>
  <c r="K391" i="4"/>
  <c r="J391" i="4"/>
  <c r="I391" i="4"/>
  <c r="M390" i="4"/>
  <c r="L390" i="4"/>
  <c r="K390" i="4"/>
  <c r="J390" i="4"/>
  <c r="I390" i="4"/>
  <c r="M389" i="4"/>
  <c r="L389" i="4"/>
  <c r="K389" i="4"/>
  <c r="J389" i="4"/>
  <c r="I389" i="4"/>
  <c r="M388" i="4"/>
  <c r="L388" i="4"/>
  <c r="K388" i="4"/>
  <c r="J388" i="4"/>
  <c r="I388" i="4"/>
  <c r="M387" i="4"/>
  <c r="L387" i="4"/>
  <c r="K387" i="4"/>
  <c r="J387" i="4"/>
  <c r="I387" i="4"/>
  <c r="N386" i="4"/>
  <c r="L386" i="4"/>
  <c r="K386" i="4"/>
  <c r="J386" i="4"/>
  <c r="M386" i="4"/>
  <c r="I386" i="4"/>
  <c r="I385" i="4"/>
  <c r="N383" i="4"/>
  <c r="N382" i="4"/>
  <c r="N381" i="4"/>
  <c r="N380" i="4"/>
  <c r="N379" i="4"/>
  <c r="N378" i="4"/>
  <c r="N377" i="4"/>
  <c r="N376" i="4"/>
  <c r="N375" i="4"/>
  <c r="N374" i="4"/>
  <c r="N373" i="4"/>
  <c r="N372" i="4"/>
  <c r="N371" i="4"/>
  <c r="N370" i="4"/>
  <c r="N369" i="4"/>
  <c r="N368" i="4"/>
  <c r="N367" i="4"/>
  <c r="N366" i="4"/>
  <c r="N365" i="4"/>
  <c r="N364" i="4"/>
  <c r="N363" i="4"/>
  <c r="N362" i="4"/>
  <c r="N361" i="4"/>
  <c r="N360" i="4"/>
  <c r="N359" i="4"/>
  <c r="N358" i="4"/>
  <c r="N357" i="4"/>
  <c r="N356" i="4"/>
  <c r="N355" i="4"/>
  <c r="N354" i="4"/>
  <c r="N353" i="4"/>
  <c r="N352" i="4"/>
  <c r="N351" i="4"/>
  <c r="N350" i="4"/>
  <c r="M383" i="4"/>
  <c r="L383" i="4"/>
  <c r="K383" i="4"/>
  <c r="J383" i="4"/>
  <c r="I383" i="4"/>
  <c r="M382" i="4"/>
  <c r="L382" i="4"/>
  <c r="K382" i="4"/>
  <c r="J382" i="4"/>
  <c r="I382" i="4"/>
  <c r="M381" i="4"/>
  <c r="L381" i="4"/>
  <c r="K381" i="4"/>
  <c r="J381" i="4"/>
  <c r="I381" i="4"/>
  <c r="M380" i="4"/>
  <c r="L380" i="4"/>
  <c r="K380" i="4"/>
  <c r="J380" i="4"/>
  <c r="I380" i="4"/>
  <c r="M379" i="4"/>
  <c r="L379" i="4"/>
  <c r="K379" i="4"/>
  <c r="J379" i="4"/>
  <c r="I379" i="4"/>
  <c r="M378" i="4"/>
  <c r="L378" i="4"/>
  <c r="K378" i="4"/>
  <c r="J378" i="4"/>
  <c r="I378" i="4"/>
  <c r="M377" i="4"/>
  <c r="L377" i="4"/>
  <c r="K377" i="4"/>
  <c r="J377" i="4"/>
  <c r="I377" i="4"/>
  <c r="M376" i="4"/>
  <c r="L376" i="4"/>
  <c r="K376" i="4"/>
  <c r="J376" i="4"/>
  <c r="I376" i="4"/>
  <c r="M375" i="4"/>
  <c r="L375" i="4"/>
  <c r="K375" i="4"/>
  <c r="J375" i="4"/>
  <c r="I375" i="4"/>
  <c r="M374" i="4"/>
  <c r="L374" i="4"/>
  <c r="K374" i="4"/>
  <c r="J374" i="4"/>
  <c r="I374" i="4"/>
  <c r="M373" i="4"/>
  <c r="L373" i="4"/>
  <c r="K373" i="4"/>
  <c r="J373" i="4"/>
  <c r="I373" i="4"/>
  <c r="M372" i="4"/>
  <c r="L372" i="4"/>
  <c r="K372" i="4"/>
  <c r="J372" i="4"/>
  <c r="I372" i="4"/>
  <c r="M371" i="4"/>
  <c r="L371" i="4"/>
  <c r="K371" i="4"/>
  <c r="J371" i="4"/>
  <c r="I371" i="4"/>
  <c r="M370" i="4"/>
  <c r="L370" i="4"/>
  <c r="K370" i="4"/>
  <c r="J370" i="4"/>
  <c r="I370" i="4"/>
  <c r="M369" i="4"/>
  <c r="L369" i="4"/>
  <c r="K369" i="4"/>
  <c r="J369" i="4"/>
  <c r="I369" i="4"/>
  <c r="M368" i="4"/>
  <c r="L368" i="4"/>
  <c r="K368" i="4"/>
  <c r="J368" i="4"/>
  <c r="I368" i="4"/>
  <c r="M367" i="4"/>
  <c r="L367" i="4"/>
  <c r="K367" i="4"/>
  <c r="J367" i="4"/>
  <c r="I367" i="4"/>
  <c r="M366" i="4"/>
  <c r="L366" i="4"/>
  <c r="K366" i="4"/>
  <c r="J366" i="4"/>
  <c r="I366" i="4"/>
  <c r="M365" i="4"/>
  <c r="L365" i="4"/>
  <c r="K365" i="4"/>
  <c r="J365" i="4"/>
  <c r="I365" i="4"/>
  <c r="M364" i="4"/>
  <c r="L364" i="4"/>
  <c r="K364" i="4"/>
  <c r="J364" i="4"/>
  <c r="I364" i="4"/>
  <c r="M363" i="4"/>
  <c r="L363" i="4"/>
  <c r="K363" i="4"/>
  <c r="J363" i="4"/>
  <c r="I363" i="4"/>
  <c r="M362" i="4"/>
  <c r="L362" i="4"/>
  <c r="K362" i="4"/>
  <c r="J362" i="4"/>
  <c r="I362" i="4"/>
  <c r="M361" i="4"/>
  <c r="L361" i="4"/>
  <c r="K361" i="4"/>
  <c r="J361" i="4"/>
  <c r="I361" i="4"/>
  <c r="M360" i="4"/>
  <c r="L360" i="4"/>
  <c r="K360" i="4"/>
  <c r="J360" i="4"/>
  <c r="I360" i="4"/>
  <c r="M359" i="4"/>
  <c r="L359" i="4"/>
  <c r="K359" i="4"/>
  <c r="J359" i="4"/>
  <c r="I359" i="4"/>
  <c r="M358" i="4"/>
  <c r="L358" i="4"/>
  <c r="K358" i="4"/>
  <c r="J358" i="4"/>
  <c r="I358" i="4"/>
  <c r="M357" i="4"/>
  <c r="L357" i="4"/>
  <c r="K357" i="4"/>
  <c r="J357" i="4"/>
  <c r="I357" i="4"/>
  <c r="M356" i="4"/>
  <c r="L356" i="4"/>
  <c r="K356" i="4"/>
  <c r="J356" i="4"/>
  <c r="I356" i="4"/>
  <c r="M355" i="4"/>
  <c r="L355" i="4"/>
  <c r="K355" i="4"/>
  <c r="J355" i="4"/>
  <c r="I355" i="4"/>
  <c r="M354" i="4"/>
  <c r="L354" i="4"/>
  <c r="K354" i="4"/>
  <c r="J354" i="4"/>
  <c r="I354" i="4"/>
  <c r="M353" i="4"/>
  <c r="L353" i="4"/>
  <c r="K353" i="4"/>
  <c r="J353" i="4"/>
  <c r="I353" i="4"/>
  <c r="M352" i="4"/>
  <c r="L352" i="4"/>
  <c r="K352" i="4"/>
  <c r="J352" i="4"/>
  <c r="I352" i="4"/>
  <c r="M351" i="4"/>
  <c r="L351" i="4"/>
  <c r="K351" i="4"/>
  <c r="J351" i="4"/>
  <c r="I351" i="4"/>
  <c r="M350" i="4"/>
  <c r="L350" i="4"/>
  <c r="K350" i="4"/>
  <c r="J350" i="4"/>
  <c r="I350" i="4"/>
  <c r="N349" i="4"/>
  <c r="L349" i="4"/>
  <c r="K349" i="4"/>
  <c r="J349" i="4"/>
  <c r="M349" i="4"/>
  <c r="I349" i="4"/>
  <c r="I348" i="4"/>
  <c r="N346" i="4" l="1"/>
  <c r="M346" i="4"/>
  <c r="L346" i="4"/>
  <c r="K346" i="4"/>
  <c r="J346" i="4"/>
  <c r="I346" i="4"/>
  <c r="N345" i="4"/>
  <c r="N344" i="4"/>
  <c r="N343" i="4"/>
  <c r="N342" i="4"/>
  <c r="N341" i="4"/>
  <c r="N340" i="4"/>
  <c r="N339" i="4"/>
  <c r="N338" i="4"/>
  <c r="N337" i="4"/>
  <c r="N336" i="4"/>
  <c r="N335" i="4"/>
  <c r="N334" i="4"/>
  <c r="N333" i="4"/>
  <c r="N332" i="4"/>
  <c r="N331" i="4"/>
  <c r="N330" i="4"/>
  <c r="N329" i="4"/>
  <c r="N328" i="4"/>
  <c r="N327" i="4"/>
  <c r="N326" i="4"/>
  <c r="N325" i="4"/>
  <c r="N324" i="4"/>
  <c r="N323" i="4"/>
  <c r="N322" i="4"/>
  <c r="N321" i="4"/>
  <c r="N320" i="4"/>
  <c r="N319" i="4"/>
  <c r="N318" i="4"/>
  <c r="N317" i="4"/>
  <c r="N316" i="4"/>
  <c r="N315" i="4"/>
  <c r="N314" i="4"/>
  <c r="M345" i="4"/>
  <c r="L345" i="4"/>
  <c r="K345" i="4"/>
  <c r="J345" i="4"/>
  <c r="I345" i="4"/>
  <c r="M344" i="4"/>
  <c r="L344" i="4"/>
  <c r="K344" i="4"/>
  <c r="J344" i="4"/>
  <c r="I344" i="4"/>
  <c r="M343" i="4"/>
  <c r="L343" i="4"/>
  <c r="K343" i="4"/>
  <c r="J343" i="4"/>
  <c r="I343" i="4"/>
  <c r="M342" i="4"/>
  <c r="L342" i="4"/>
  <c r="K342" i="4"/>
  <c r="J342" i="4"/>
  <c r="I342" i="4"/>
  <c r="M341" i="4"/>
  <c r="L341" i="4"/>
  <c r="K341" i="4"/>
  <c r="J341" i="4"/>
  <c r="I341" i="4"/>
  <c r="M340" i="4"/>
  <c r="L340" i="4"/>
  <c r="K340" i="4"/>
  <c r="J340" i="4"/>
  <c r="I340" i="4"/>
  <c r="M339" i="4"/>
  <c r="L339" i="4"/>
  <c r="K339" i="4"/>
  <c r="J339" i="4"/>
  <c r="I339" i="4"/>
  <c r="M338" i="4"/>
  <c r="L338" i="4"/>
  <c r="K338" i="4"/>
  <c r="J338" i="4"/>
  <c r="I338" i="4"/>
  <c r="M337" i="4"/>
  <c r="L337" i="4"/>
  <c r="K337" i="4"/>
  <c r="J337" i="4"/>
  <c r="I337" i="4"/>
  <c r="M336" i="4"/>
  <c r="L336" i="4"/>
  <c r="K336" i="4"/>
  <c r="J336" i="4"/>
  <c r="I336" i="4"/>
  <c r="M335" i="4"/>
  <c r="L335" i="4"/>
  <c r="K335" i="4"/>
  <c r="J335" i="4"/>
  <c r="I335" i="4"/>
  <c r="M334" i="4"/>
  <c r="L334" i="4"/>
  <c r="K334" i="4"/>
  <c r="J334" i="4"/>
  <c r="I334" i="4"/>
  <c r="M333" i="4"/>
  <c r="L333" i="4"/>
  <c r="K333" i="4"/>
  <c r="J333" i="4"/>
  <c r="I333" i="4"/>
  <c r="M332" i="4"/>
  <c r="L332" i="4"/>
  <c r="K332" i="4"/>
  <c r="J332" i="4"/>
  <c r="I332" i="4"/>
  <c r="M331" i="4"/>
  <c r="L331" i="4"/>
  <c r="K331" i="4"/>
  <c r="J331" i="4"/>
  <c r="I331" i="4"/>
  <c r="M330" i="4"/>
  <c r="L330" i="4"/>
  <c r="K330" i="4"/>
  <c r="J330" i="4"/>
  <c r="I330" i="4"/>
  <c r="M329" i="4"/>
  <c r="L329" i="4"/>
  <c r="K329" i="4"/>
  <c r="J329" i="4"/>
  <c r="I329" i="4"/>
  <c r="M328" i="4"/>
  <c r="L328" i="4"/>
  <c r="K328" i="4"/>
  <c r="J328" i="4"/>
  <c r="I328" i="4"/>
  <c r="M327" i="4"/>
  <c r="L327" i="4"/>
  <c r="K327" i="4"/>
  <c r="J327" i="4"/>
  <c r="I327" i="4"/>
  <c r="M326" i="4"/>
  <c r="L326" i="4"/>
  <c r="K326" i="4"/>
  <c r="J326" i="4"/>
  <c r="I326" i="4"/>
  <c r="M325" i="4"/>
  <c r="L325" i="4"/>
  <c r="K325" i="4"/>
  <c r="J325" i="4"/>
  <c r="I325" i="4"/>
  <c r="M324" i="4"/>
  <c r="L324" i="4"/>
  <c r="K324" i="4"/>
  <c r="J324" i="4"/>
  <c r="I324" i="4"/>
  <c r="M323" i="4"/>
  <c r="L323" i="4"/>
  <c r="K323" i="4"/>
  <c r="J323" i="4"/>
  <c r="I323" i="4"/>
  <c r="M322" i="4"/>
  <c r="L322" i="4"/>
  <c r="K322" i="4"/>
  <c r="J322" i="4"/>
  <c r="I322" i="4"/>
  <c r="M321" i="4"/>
  <c r="L321" i="4"/>
  <c r="K321" i="4"/>
  <c r="J321" i="4"/>
  <c r="I321" i="4"/>
  <c r="M320" i="4"/>
  <c r="L320" i="4"/>
  <c r="K320" i="4"/>
  <c r="J320" i="4"/>
  <c r="I320" i="4"/>
  <c r="M319" i="4"/>
  <c r="L319" i="4"/>
  <c r="K319" i="4"/>
  <c r="J319" i="4"/>
  <c r="I319" i="4"/>
  <c r="M318" i="4"/>
  <c r="L318" i="4"/>
  <c r="K318" i="4"/>
  <c r="J318" i="4"/>
  <c r="I318" i="4"/>
  <c r="M317" i="4"/>
  <c r="L317" i="4"/>
  <c r="K317" i="4"/>
  <c r="J317" i="4"/>
  <c r="I317" i="4"/>
  <c r="M316" i="4"/>
  <c r="L316" i="4"/>
  <c r="K316" i="4"/>
  <c r="J316" i="4"/>
  <c r="I316" i="4"/>
  <c r="M315" i="4"/>
  <c r="L315" i="4"/>
  <c r="K315" i="4"/>
  <c r="J315" i="4"/>
  <c r="I315" i="4"/>
  <c r="M314" i="4"/>
  <c r="L314" i="4"/>
  <c r="K314" i="4"/>
  <c r="J314" i="4"/>
  <c r="I314" i="4"/>
  <c r="N313" i="4"/>
  <c r="L313" i="4"/>
  <c r="K313" i="4"/>
  <c r="J313" i="4"/>
  <c r="M313" i="4"/>
  <c r="I313" i="4"/>
  <c r="I312" i="4"/>
  <c r="N310" i="4"/>
  <c r="N309" i="4"/>
  <c r="N308" i="4"/>
  <c r="N307" i="4"/>
  <c r="N306" i="4"/>
  <c r="N305" i="4"/>
  <c r="N304" i="4"/>
  <c r="N303" i="4"/>
  <c r="N302" i="4"/>
  <c r="N301" i="4"/>
  <c r="N300" i="4"/>
  <c r="N299" i="4"/>
  <c r="N298" i="4"/>
  <c r="N297" i="4"/>
  <c r="N296" i="4"/>
  <c r="N295" i="4"/>
  <c r="N294" i="4"/>
  <c r="N293" i="4"/>
  <c r="N292" i="4"/>
  <c r="N291" i="4"/>
  <c r="N290" i="4"/>
  <c r="N289" i="4"/>
  <c r="N288" i="4"/>
  <c r="M310" i="4"/>
  <c r="L310" i="4"/>
  <c r="K310" i="4"/>
  <c r="J310" i="4"/>
  <c r="I310" i="4"/>
  <c r="M309" i="4"/>
  <c r="L309" i="4"/>
  <c r="K309" i="4"/>
  <c r="J309" i="4"/>
  <c r="I309" i="4"/>
  <c r="M308" i="4"/>
  <c r="L308" i="4"/>
  <c r="K308" i="4"/>
  <c r="J308" i="4"/>
  <c r="I308" i="4"/>
  <c r="M307" i="4"/>
  <c r="L307" i="4"/>
  <c r="K307" i="4"/>
  <c r="J307" i="4"/>
  <c r="I307" i="4"/>
  <c r="M306" i="4"/>
  <c r="L306" i="4"/>
  <c r="K306" i="4"/>
  <c r="J306" i="4"/>
  <c r="I306" i="4"/>
  <c r="M305" i="4"/>
  <c r="L305" i="4"/>
  <c r="K305" i="4"/>
  <c r="J305" i="4"/>
  <c r="I305" i="4"/>
  <c r="M304" i="4"/>
  <c r="L304" i="4"/>
  <c r="K304" i="4"/>
  <c r="J304" i="4"/>
  <c r="I304" i="4"/>
  <c r="M303" i="4"/>
  <c r="L303" i="4"/>
  <c r="K303" i="4"/>
  <c r="J303" i="4"/>
  <c r="I303" i="4"/>
  <c r="M302" i="4"/>
  <c r="L302" i="4"/>
  <c r="K302" i="4"/>
  <c r="J302" i="4"/>
  <c r="I302" i="4"/>
  <c r="M301" i="4"/>
  <c r="L301" i="4"/>
  <c r="K301" i="4"/>
  <c r="J301" i="4"/>
  <c r="I301" i="4"/>
  <c r="M300" i="4"/>
  <c r="L300" i="4"/>
  <c r="K300" i="4"/>
  <c r="J300" i="4"/>
  <c r="I300" i="4"/>
  <c r="M299" i="4"/>
  <c r="L299" i="4"/>
  <c r="K299" i="4"/>
  <c r="J299" i="4"/>
  <c r="I299" i="4"/>
  <c r="M298" i="4"/>
  <c r="L298" i="4"/>
  <c r="K298" i="4"/>
  <c r="J298" i="4"/>
  <c r="I298" i="4"/>
  <c r="M297" i="4"/>
  <c r="L297" i="4"/>
  <c r="K297" i="4"/>
  <c r="J297" i="4"/>
  <c r="I297" i="4"/>
  <c r="M296" i="4"/>
  <c r="L296" i="4"/>
  <c r="K296" i="4"/>
  <c r="J296" i="4"/>
  <c r="I296" i="4"/>
  <c r="M295" i="4"/>
  <c r="L295" i="4"/>
  <c r="K295" i="4"/>
  <c r="J295" i="4"/>
  <c r="I295" i="4"/>
  <c r="M294" i="4"/>
  <c r="L294" i="4"/>
  <c r="K294" i="4"/>
  <c r="J294" i="4"/>
  <c r="I294" i="4"/>
  <c r="M293" i="4"/>
  <c r="L293" i="4"/>
  <c r="K293" i="4"/>
  <c r="J293" i="4"/>
  <c r="I293" i="4"/>
  <c r="M292" i="4"/>
  <c r="L292" i="4"/>
  <c r="K292" i="4"/>
  <c r="J292" i="4"/>
  <c r="I292" i="4"/>
  <c r="M291" i="4"/>
  <c r="L291" i="4"/>
  <c r="K291" i="4"/>
  <c r="J291" i="4"/>
  <c r="I291" i="4"/>
  <c r="M290" i="4"/>
  <c r="L290" i="4"/>
  <c r="K290" i="4"/>
  <c r="J290" i="4"/>
  <c r="I290" i="4"/>
  <c r="M289" i="4"/>
  <c r="L289" i="4"/>
  <c r="K289" i="4"/>
  <c r="J289" i="4"/>
  <c r="I289" i="4"/>
  <c r="M288" i="4"/>
  <c r="L288" i="4"/>
  <c r="K288" i="4"/>
  <c r="J288" i="4"/>
  <c r="I288" i="4"/>
  <c r="M287" i="4"/>
  <c r="L287" i="4"/>
  <c r="K287" i="4"/>
  <c r="J287" i="4"/>
  <c r="I287" i="4"/>
  <c r="N287" i="4"/>
  <c r="I286" i="4"/>
  <c r="N284" i="4"/>
  <c r="N283" i="4"/>
  <c r="N282" i="4"/>
  <c r="N281" i="4"/>
  <c r="N280" i="4"/>
  <c r="N279" i="4"/>
  <c r="N278" i="4"/>
  <c r="N277" i="4"/>
  <c r="N276" i="4"/>
  <c r="N275" i="4"/>
  <c r="N274" i="4"/>
  <c r="N273" i="4"/>
  <c r="N272" i="4"/>
  <c r="N271" i="4"/>
  <c r="N270" i="4"/>
  <c r="N269" i="4"/>
  <c r="N268" i="4"/>
  <c r="N267" i="4"/>
  <c r="N266" i="4"/>
  <c r="N265" i="4"/>
  <c r="N264" i="4"/>
  <c r="L284" i="4"/>
  <c r="K284" i="4"/>
  <c r="J284" i="4"/>
  <c r="M284" i="4"/>
  <c r="I284" i="4"/>
  <c r="M283" i="4"/>
  <c r="L283" i="4"/>
  <c r="K283" i="4"/>
  <c r="J283" i="4"/>
  <c r="I283" i="4"/>
  <c r="M282" i="4"/>
  <c r="L282" i="4"/>
  <c r="K282" i="4"/>
  <c r="J282" i="4"/>
  <c r="I282" i="4"/>
  <c r="M281" i="4"/>
  <c r="L281" i="4"/>
  <c r="K281" i="4"/>
  <c r="J281" i="4"/>
  <c r="I281" i="4"/>
  <c r="M280" i="4"/>
  <c r="L280" i="4"/>
  <c r="K280" i="4"/>
  <c r="J280" i="4"/>
  <c r="I280" i="4"/>
  <c r="M279" i="4"/>
  <c r="L279" i="4"/>
  <c r="K279" i="4"/>
  <c r="J279" i="4"/>
  <c r="I279" i="4"/>
  <c r="M278" i="4"/>
  <c r="L278" i="4"/>
  <c r="K278" i="4"/>
  <c r="J278" i="4"/>
  <c r="I278" i="4"/>
  <c r="M277" i="4"/>
  <c r="L277" i="4"/>
  <c r="K277" i="4"/>
  <c r="J277" i="4"/>
  <c r="I277" i="4"/>
  <c r="M276" i="4"/>
  <c r="L276" i="4"/>
  <c r="K276" i="4"/>
  <c r="J276" i="4"/>
  <c r="I276" i="4"/>
  <c r="M275" i="4"/>
  <c r="L275" i="4"/>
  <c r="K275" i="4"/>
  <c r="J275" i="4"/>
  <c r="I275" i="4"/>
  <c r="M274" i="4"/>
  <c r="L274" i="4"/>
  <c r="K274" i="4"/>
  <c r="J274" i="4"/>
  <c r="I274" i="4"/>
  <c r="M273" i="4"/>
  <c r="L273" i="4"/>
  <c r="K273" i="4"/>
  <c r="J273" i="4"/>
  <c r="I273" i="4"/>
  <c r="M272" i="4"/>
  <c r="L272" i="4"/>
  <c r="K272" i="4"/>
  <c r="J272" i="4"/>
  <c r="I272" i="4"/>
  <c r="M271" i="4"/>
  <c r="L271" i="4"/>
  <c r="K271" i="4"/>
  <c r="J271" i="4"/>
  <c r="I271" i="4"/>
  <c r="M270" i="4"/>
  <c r="L270" i="4"/>
  <c r="K270" i="4"/>
  <c r="J270" i="4"/>
  <c r="I270" i="4"/>
  <c r="M269" i="4"/>
  <c r="L269" i="4"/>
  <c r="K269" i="4"/>
  <c r="J269" i="4"/>
  <c r="I269" i="4"/>
  <c r="M268" i="4"/>
  <c r="L268" i="4"/>
  <c r="K268" i="4"/>
  <c r="J268" i="4"/>
  <c r="I268" i="4"/>
  <c r="M267" i="4"/>
  <c r="L267" i="4"/>
  <c r="K267" i="4"/>
  <c r="J267" i="4"/>
  <c r="I267" i="4"/>
  <c r="M266" i="4"/>
  <c r="L266" i="4"/>
  <c r="K266" i="4"/>
  <c r="J266" i="4"/>
  <c r="I266" i="4"/>
  <c r="M265" i="4"/>
  <c r="L265" i="4"/>
  <c r="K265" i="4"/>
  <c r="J265" i="4"/>
  <c r="I265" i="4"/>
  <c r="M264" i="4"/>
  <c r="L264" i="4"/>
  <c r="K264" i="4"/>
  <c r="J264" i="4"/>
  <c r="I264" i="4"/>
  <c r="N263" i="4"/>
  <c r="M263" i="4"/>
  <c r="L263" i="4"/>
  <c r="K263" i="4"/>
  <c r="J263" i="4"/>
  <c r="I263" i="4"/>
  <c r="I262" i="4"/>
  <c r="N260" i="4" l="1"/>
  <c r="N259" i="4"/>
  <c r="N258" i="4"/>
  <c r="N257" i="4"/>
  <c r="N256" i="4"/>
  <c r="N255" i="4"/>
  <c r="N254" i="4"/>
  <c r="N253" i="4"/>
  <c r="N252" i="4"/>
  <c r="N251" i="4"/>
  <c r="N250" i="4"/>
  <c r="M260" i="4"/>
  <c r="L260" i="4"/>
  <c r="K260" i="4"/>
  <c r="J260" i="4"/>
  <c r="I260" i="4"/>
  <c r="M259" i="4"/>
  <c r="L259" i="4"/>
  <c r="K259" i="4"/>
  <c r="J259" i="4"/>
  <c r="I259" i="4"/>
  <c r="M258" i="4"/>
  <c r="L258" i="4"/>
  <c r="K258" i="4"/>
  <c r="J258" i="4"/>
  <c r="I258" i="4"/>
  <c r="M257" i="4"/>
  <c r="L257" i="4"/>
  <c r="K257" i="4"/>
  <c r="J257" i="4"/>
  <c r="I257" i="4"/>
  <c r="M256" i="4"/>
  <c r="L256" i="4"/>
  <c r="K256" i="4"/>
  <c r="J256" i="4"/>
  <c r="I256" i="4"/>
  <c r="M255" i="4"/>
  <c r="L255" i="4"/>
  <c r="K255" i="4"/>
  <c r="J255" i="4"/>
  <c r="I255" i="4"/>
  <c r="M254" i="4"/>
  <c r="L254" i="4"/>
  <c r="K254" i="4"/>
  <c r="J254" i="4"/>
  <c r="I254" i="4"/>
  <c r="M253" i="4"/>
  <c r="L253" i="4"/>
  <c r="K253" i="4"/>
  <c r="J253" i="4"/>
  <c r="I253" i="4"/>
  <c r="M252" i="4"/>
  <c r="L252" i="4"/>
  <c r="K252" i="4"/>
  <c r="J252" i="4"/>
  <c r="I252" i="4"/>
  <c r="M251" i="4"/>
  <c r="L251" i="4"/>
  <c r="K251" i="4"/>
  <c r="J251" i="4"/>
  <c r="I251" i="4"/>
  <c r="M250" i="4"/>
  <c r="L250" i="4"/>
  <c r="K250" i="4"/>
  <c r="J250" i="4"/>
  <c r="I250" i="4"/>
  <c r="N249" i="4"/>
  <c r="L249" i="4"/>
  <c r="K249" i="4"/>
  <c r="J249" i="4"/>
  <c r="M249" i="4"/>
  <c r="I249" i="4"/>
  <c r="I248" i="4"/>
  <c r="N246" i="4"/>
  <c r="N245" i="4"/>
  <c r="N244" i="4"/>
  <c r="N243" i="4"/>
  <c r="N242" i="4"/>
  <c r="N241" i="4"/>
  <c r="N240" i="4"/>
  <c r="N239" i="4"/>
  <c r="N238" i="4"/>
  <c r="N237" i="4"/>
  <c r="N236" i="4"/>
  <c r="N235" i="4"/>
  <c r="N234" i="4"/>
  <c r="M246" i="4"/>
  <c r="L246" i="4"/>
  <c r="K246" i="4"/>
  <c r="J246" i="4"/>
  <c r="I246" i="4"/>
  <c r="M245" i="4"/>
  <c r="L245" i="4"/>
  <c r="K245" i="4"/>
  <c r="J245" i="4"/>
  <c r="I245" i="4"/>
  <c r="M244" i="4"/>
  <c r="L244" i="4"/>
  <c r="K244" i="4"/>
  <c r="J244" i="4"/>
  <c r="I244" i="4"/>
  <c r="M243" i="4"/>
  <c r="L243" i="4"/>
  <c r="K243" i="4"/>
  <c r="J243" i="4"/>
  <c r="I243" i="4"/>
  <c r="M242" i="4"/>
  <c r="L242" i="4"/>
  <c r="K242" i="4"/>
  <c r="J242" i="4"/>
  <c r="I242" i="4"/>
  <c r="M241" i="4"/>
  <c r="L241" i="4"/>
  <c r="K241" i="4"/>
  <c r="J241" i="4"/>
  <c r="I241" i="4"/>
  <c r="M240" i="4"/>
  <c r="L240" i="4"/>
  <c r="K240" i="4"/>
  <c r="J240" i="4"/>
  <c r="I240" i="4"/>
  <c r="M239" i="4"/>
  <c r="L239" i="4"/>
  <c r="K239" i="4"/>
  <c r="J239" i="4"/>
  <c r="I239" i="4"/>
  <c r="M238" i="4"/>
  <c r="L238" i="4"/>
  <c r="K238" i="4"/>
  <c r="J238" i="4"/>
  <c r="I238" i="4"/>
  <c r="M237" i="4"/>
  <c r="L237" i="4"/>
  <c r="K237" i="4"/>
  <c r="J237" i="4"/>
  <c r="I237" i="4"/>
  <c r="M236" i="4"/>
  <c r="L236" i="4"/>
  <c r="K236" i="4"/>
  <c r="J236" i="4"/>
  <c r="I236" i="4"/>
  <c r="M235" i="4"/>
  <c r="L235" i="4"/>
  <c r="K235" i="4"/>
  <c r="J235" i="4"/>
  <c r="I235" i="4"/>
  <c r="M234" i="4"/>
  <c r="L234" i="4"/>
  <c r="K234" i="4"/>
  <c r="J234" i="4"/>
  <c r="I234" i="4"/>
  <c r="I232" i="4"/>
  <c r="S5" i="4"/>
  <c r="U5" i="4" s="1"/>
  <c r="V39" i="4" s="1"/>
  <c r="E5" i="6" s="1"/>
  <c r="N233" i="4" l="1"/>
  <c r="M233" i="4"/>
  <c r="L233" i="4"/>
  <c r="K233" i="4"/>
  <c r="J233" i="4"/>
  <c r="I233" i="4"/>
  <c r="N230" i="4"/>
  <c r="N229" i="4"/>
  <c r="N228" i="4"/>
  <c r="N227" i="4"/>
  <c r="N226" i="4"/>
  <c r="N225" i="4"/>
  <c r="N224" i="4"/>
  <c r="N223" i="4"/>
  <c r="N222" i="4"/>
  <c r="N221" i="4"/>
  <c r="N220" i="4"/>
  <c r="N219" i="4"/>
  <c r="N218" i="4"/>
  <c r="N217" i="4"/>
  <c r="N216" i="4"/>
  <c r="N215" i="4"/>
  <c r="N214" i="4"/>
  <c r="N213" i="4"/>
  <c r="N212" i="4"/>
  <c r="N211" i="4"/>
  <c r="M230" i="4"/>
  <c r="L230" i="4"/>
  <c r="K230" i="4"/>
  <c r="J230" i="4"/>
  <c r="I230" i="4"/>
  <c r="M229" i="4"/>
  <c r="L229" i="4"/>
  <c r="K229" i="4"/>
  <c r="J229" i="4"/>
  <c r="I229" i="4"/>
  <c r="M228" i="4"/>
  <c r="L228" i="4"/>
  <c r="K228" i="4"/>
  <c r="J228" i="4"/>
  <c r="I228" i="4"/>
  <c r="M227" i="4"/>
  <c r="L227" i="4"/>
  <c r="K227" i="4"/>
  <c r="J227" i="4"/>
  <c r="I227" i="4"/>
  <c r="M226" i="4"/>
  <c r="L226" i="4"/>
  <c r="K226" i="4"/>
  <c r="J226" i="4"/>
  <c r="I226" i="4"/>
  <c r="M225" i="4"/>
  <c r="L225" i="4"/>
  <c r="K225" i="4"/>
  <c r="J225" i="4"/>
  <c r="I225" i="4"/>
  <c r="M224" i="4"/>
  <c r="L224" i="4"/>
  <c r="K224" i="4"/>
  <c r="J224" i="4"/>
  <c r="I224" i="4"/>
  <c r="M223" i="4"/>
  <c r="L223" i="4"/>
  <c r="K223" i="4"/>
  <c r="J223" i="4"/>
  <c r="I223" i="4"/>
  <c r="M222" i="4"/>
  <c r="L222" i="4"/>
  <c r="K222" i="4"/>
  <c r="J222" i="4"/>
  <c r="I222" i="4"/>
  <c r="M221" i="4"/>
  <c r="L221" i="4"/>
  <c r="K221" i="4"/>
  <c r="J221" i="4"/>
  <c r="I221" i="4"/>
  <c r="M220" i="4"/>
  <c r="L220" i="4"/>
  <c r="K220" i="4"/>
  <c r="J220" i="4"/>
  <c r="I220" i="4"/>
  <c r="M219" i="4"/>
  <c r="L219" i="4"/>
  <c r="K219" i="4"/>
  <c r="J219" i="4"/>
  <c r="I219" i="4"/>
  <c r="M218" i="4"/>
  <c r="L218" i="4"/>
  <c r="K218" i="4"/>
  <c r="J218" i="4"/>
  <c r="I218" i="4"/>
  <c r="M217" i="4"/>
  <c r="L217" i="4"/>
  <c r="K217" i="4"/>
  <c r="J217" i="4"/>
  <c r="I217" i="4"/>
  <c r="M216" i="4"/>
  <c r="L216" i="4"/>
  <c r="K216" i="4"/>
  <c r="J216" i="4"/>
  <c r="I216" i="4"/>
  <c r="M215" i="4"/>
  <c r="L215" i="4"/>
  <c r="K215" i="4"/>
  <c r="J215" i="4"/>
  <c r="I215" i="4"/>
  <c r="M214" i="4"/>
  <c r="L214" i="4"/>
  <c r="K214" i="4"/>
  <c r="J214" i="4"/>
  <c r="I214" i="4"/>
  <c r="M213" i="4"/>
  <c r="L213" i="4"/>
  <c r="K213" i="4"/>
  <c r="J213" i="4"/>
  <c r="I213" i="4"/>
  <c r="M212" i="4"/>
  <c r="L212" i="4"/>
  <c r="K212" i="4"/>
  <c r="J212" i="4"/>
  <c r="I212" i="4"/>
  <c r="M211" i="4"/>
  <c r="L211" i="4"/>
  <c r="K211" i="4"/>
  <c r="J211" i="4"/>
  <c r="I211" i="4"/>
  <c r="N210" i="4"/>
  <c r="M210" i="4"/>
  <c r="L210" i="4"/>
  <c r="K210" i="4"/>
  <c r="J210" i="4"/>
  <c r="I210" i="4"/>
  <c r="I209" i="4"/>
  <c r="N207" i="4"/>
  <c r="N206" i="4"/>
  <c r="N205" i="4"/>
  <c r="N204" i="4"/>
  <c r="N203" i="4"/>
  <c r="N202" i="4"/>
  <c r="N201" i="4"/>
  <c r="N200" i="4"/>
  <c r="N199" i="4"/>
  <c r="N198" i="4"/>
  <c r="N197" i="4"/>
  <c r="N196" i="4"/>
  <c r="N195" i="4"/>
  <c r="N194" i="4"/>
  <c r="N193" i="4"/>
  <c r="N192" i="4"/>
  <c r="N191" i="4"/>
  <c r="N190" i="4"/>
  <c r="N189" i="4"/>
  <c r="N188" i="4"/>
  <c r="N187" i="4"/>
  <c r="N186" i="4"/>
  <c r="N185" i="4"/>
  <c r="N184" i="4"/>
  <c r="N183" i="4"/>
  <c r="N182" i="4"/>
  <c r="N181" i="4"/>
  <c r="N180" i="4"/>
  <c r="N179" i="4"/>
  <c r="N178" i="4"/>
  <c r="N177" i="4"/>
  <c r="N176" i="4"/>
  <c r="N175" i="4"/>
  <c r="N174" i="4"/>
  <c r="M207" i="4"/>
  <c r="L207" i="4"/>
  <c r="K207" i="4"/>
  <c r="J207" i="4"/>
  <c r="I207" i="4"/>
  <c r="M206" i="4"/>
  <c r="L206" i="4"/>
  <c r="K206" i="4"/>
  <c r="J206" i="4"/>
  <c r="I206" i="4"/>
  <c r="M205" i="4"/>
  <c r="L205" i="4"/>
  <c r="K205" i="4"/>
  <c r="J205" i="4"/>
  <c r="I205" i="4"/>
  <c r="M204" i="4"/>
  <c r="L204" i="4"/>
  <c r="K204" i="4"/>
  <c r="J204" i="4"/>
  <c r="I204" i="4"/>
  <c r="M203" i="4"/>
  <c r="L203" i="4"/>
  <c r="K203" i="4"/>
  <c r="J203" i="4"/>
  <c r="I203" i="4"/>
  <c r="M202" i="4"/>
  <c r="L202" i="4"/>
  <c r="K202" i="4"/>
  <c r="J202" i="4"/>
  <c r="I202" i="4"/>
  <c r="M201" i="4"/>
  <c r="L201" i="4"/>
  <c r="K201" i="4"/>
  <c r="J201" i="4"/>
  <c r="I201" i="4"/>
  <c r="M200" i="4"/>
  <c r="L200" i="4"/>
  <c r="K200" i="4"/>
  <c r="J200" i="4"/>
  <c r="I200" i="4"/>
  <c r="M199" i="4"/>
  <c r="L199" i="4"/>
  <c r="K199" i="4"/>
  <c r="J199" i="4"/>
  <c r="I199" i="4"/>
  <c r="M198" i="4"/>
  <c r="L198" i="4"/>
  <c r="K198" i="4"/>
  <c r="J198" i="4"/>
  <c r="I198" i="4"/>
  <c r="M197" i="4"/>
  <c r="L197" i="4"/>
  <c r="K197" i="4"/>
  <c r="J197" i="4"/>
  <c r="I197" i="4"/>
  <c r="M196" i="4"/>
  <c r="L196" i="4"/>
  <c r="K196" i="4"/>
  <c r="J196" i="4"/>
  <c r="I196" i="4"/>
  <c r="M195" i="4"/>
  <c r="L195" i="4"/>
  <c r="K195" i="4"/>
  <c r="J195" i="4"/>
  <c r="I195" i="4"/>
  <c r="M194" i="4"/>
  <c r="L194" i="4"/>
  <c r="K194" i="4"/>
  <c r="J194" i="4"/>
  <c r="I194" i="4"/>
  <c r="M193" i="4"/>
  <c r="L193" i="4"/>
  <c r="K193" i="4"/>
  <c r="J193" i="4"/>
  <c r="I193" i="4"/>
  <c r="M192" i="4"/>
  <c r="L192" i="4"/>
  <c r="K192" i="4"/>
  <c r="J192" i="4"/>
  <c r="I192" i="4"/>
  <c r="M191" i="4"/>
  <c r="L191" i="4"/>
  <c r="K191" i="4"/>
  <c r="J191" i="4"/>
  <c r="I191" i="4"/>
  <c r="M190" i="4"/>
  <c r="L190" i="4"/>
  <c r="K190" i="4"/>
  <c r="J190" i="4"/>
  <c r="I190" i="4"/>
  <c r="M189" i="4"/>
  <c r="L189" i="4"/>
  <c r="K189" i="4"/>
  <c r="J189" i="4"/>
  <c r="I189" i="4"/>
  <c r="M188" i="4"/>
  <c r="L188" i="4"/>
  <c r="K188" i="4"/>
  <c r="J188" i="4"/>
  <c r="I188" i="4"/>
  <c r="M187" i="4"/>
  <c r="L187" i="4"/>
  <c r="K187" i="4"/>
  <c r="J187" i="4"/>
  <c r="I187" i="4"/>
  <c r="M186" i="4"/>
  <c r="L186" i="4"/>
  <c r="K186" i="4"/>
  <c r="J186" i="4"/>
  <c r="I186" i="4"/>
  <c r="M185" i="4"/>
  <c r="L185" i="4"/>
  <c r="K185" i="4"/>
  <c r="J185" i="4"/>
  <c r="I185" i="4"/>
  <c r="M184" i="4"/>
  <c r="L184" i="4"/>
  <c r="K184" i="4"/>
  <c r="J184" i="4"/>
  <c r="I184" i="4"/>
  <c r="M183" i="4"/>
  <c r="L183" i="4"/>
  <c r="K183" i="4"/>
  <c r="J183" i="4"/>
  <c r="I183" i="4"/>
  <c r="M182" i="4"/>
  <c r="L182" i="4"/>
  <c r="K182" i="4"/>
  <c r="J182" i="4"/>
  <c r="I182" i="4"/>
  <c r="M181" i="4"/>
  <c r="L181" i="4"/>
  <c r="K181" i="4"/>
  <c r="J181" i="4"/>
  <c r="I181" i="4"/>
  <c r="M180" i="4"/>
  <c r="L180" i="4"/>
  <c r="K180" i="4"/>
  <c r="J180" i="4"/>
  <c r="I180" i="4"/>
  <c r="M179" i="4"/>
  <c r="L179" i="4"/>
  <c r="K179" i="4"/>
  <c r="J179" i="4"/>
  <c r="I179" i="4"/>
  <c r="M178" i="4"/>
  <c r="L178" i="4"/>
  <c r="K178" i="4"/>
  <c r="J178" i="4"/>
  <c r="I178" i="4"/>
  <c r="M177" i="4"/>
  <c r="L177" i="4"/>
  <c r="K177" i="4"/>
  <c r="J177" i="4"/>
  <c r="I177" i="4"/>
  <c r="M176" i="4"/>
  <c r="L176" i="4"/>
  <c r="K176" i="4"/>
  <c r="J176" i="4"/>
  <c r="I176" i="4"/>
  <c r="M175" i="4"/>
  <c r="L175" i="4"/>
  <c r="K175" i="4"/>
  <c r="J175" i="4"/>
  <c r="I175" i="4"/>
  <c r="M174" i="4"/>
  <c r="L174" i="4"/>
  <c r="K174" i="4"/>
  <c r="J174" i="4"/>
  <c r="I174" i="4"/>
  <c r="N173" i="4"/>
  <c r="M173" i="4"/>
  <c r="L173" i="4"/>
  <c r="K173" i="4"/>
  <c r="J173" i="4"/>
  <c r="I173" i="4"/>
  <c r="I172" i="4"/>
  <c r="N170" i="4"/>
  <c r="N169" i="4"/>
  <c r="N168" i="4"/>
  <c r="N167" i="4"/>
  <c r="N166" i="4"/>
  <c r="N165" i="4"/>
  <c r="N164" i="4"/>
  <c r="N163" i="4"/>
  <c r="N162" i="4"/>
  <c r="N161" i="4"/>
  <c r="M170" i="4"/>
  <c r="L170" i="4"/>
  <c r="K170" i="4"/>
  <c r="J170" i="4"/>
  <c r="I170" i="4"/>
  <c r="M169" i="4"/>
  <c r="L169" i="4"/>
  <c r="K169" i="4"/>
  <c r="J169" i="4"/>
  <c r="I169" i="4"/>
  <c r="M168" i="4"/>
  <c r="L168" i="4"/>
  <c r="K168" i="4"/>
  <c r="J168" i="4"/>
  <c r="I168" i="4"/>
  <c r="M167" i="4"/>
  <c r="L167" i="4"/>
  <c r="K167" i="4"/>
  <c r="J167" i="4"/>
  <c r="I167" i="4"/>
  <c r="M166" i="4"/>
  <c r="L166" i="4"/>
  <c r="K166" i="4"/>
  <c r="J166" i="4"/>
  <c r="I166" i="4"/>
  <c r="M165" i="4"/>
  <c r="L165" i="4"/>
  <c r="K165" i="4"/>
  <c r="J165" i="4"/>
  <c r="I165" i="4"/>
  <c r="M164" i="4"/>
  <c r="L164" i="4"/>
  <c r="K164" i="4"/>
  <c r="J164" i="4"/>
  <c r="I164" i="4"/>
  <c r="M163" i="4"/>
  <c r="L163" i="4"/>
  <c r="K163" i="4"/>
  <c r="J163" i="4"/>
  <c r="I163" i="4"/>
  <c r="M162" i="4"/>
  <c r="L162" i="4"/>
  <c r="K162" i="4"/>
  <c r="J162" i="4"/>
  <c r="I162" i="4"/>
  <c r="M161" i="4"/>
  <c r="L161" i="4"/>
  <c r="K161" i="4"/>
  <c r="J161" i="4"/>
  <c r="I161" i="4"/>
  <c r="N160" i="4"/>
  <c r="M160" i="4"/>
  <c r="L160" i="4"/>
  <c r="K160" i="4"/>
  <c r="J160" i="4"/>
  <c r="I160" i="4"/>
  <c r="I159" i="4"/>
  <c r="N157" i="4"/>
  <c r="N156" i="4"/>
  <c r="N155" i="4"/>
  <c r="N154" i="4"/>
  <c r="N153" i="4"/>
  <c r="N152" i="4"/>
  <c r="N151" i="4"/>
  <c r="N150" i="4"/>
  <c r="N149" i="4"/>
  <c r="N148" i="4"/>
  <c r="N147" i="4"/>
  <c r="N146" i="4"/>
  <c r="N145" i="4"/>
  <c r="N144" i="4"/>
  <c r="N143" i="4"/>
  <c r="N142" i="4"/>
  <c r="N141" i="4"/>
  <c r="M157" i="4"/>
  <c r="L157" i="4"/>
  <c r="K157" i="4"/>
  <c r="J157" i="4"/>
  <c r="I157" i="4"/>
  <c r="M156" i="4"/>
  <c r="L156" i="4"/>
  <c r="K156" i="4"/>
  <c r="J156" i="4"/>
  <c r="I156" i="4"/>
  <c r="M155" i="4"/>
  <c r="L155" i="4"/>
  <c r="K155" i="4"/>
  <c r="J155" i="4"/>
  <c r="I155" i="4"/>
  <c r="M154" i="4"/>
  <c r="L154" i="4"/>
  <c r="K154" i="4"/>
  <c r="J154" i="4"/>
  <c r="I154" i="4"/>
  <c r="M153" i="4"/>
  <c r="L153" i="4"/>
  <c r="K153" i="4"/>
  <c r="J153" i="4"/>
  <c r="I153" i="4"/>
  <c r="M152" i="4"/>
  <c r="L152" i="4"/>
  <c r="K152" i="4"/>
  <c r="J152" i="4"/>
  <c r="I152" i="4"/>
  <c r="M151" i="4"/>
  <c r="L151" i="4"/>
  <c r="K151" i="4"/>
  <c r="J151" i="4"/>
  <c r="I151" i="4"/>
  <c r="M150" i="4"/>
  <c r="L150" i="4"/>
  <c r="K150" i="4"/>
  <c r="J150" i="4"/>
  <c r="I150" i="4"/>
  <c r="M149" i="4"/>
  <c r="L149" i="4"/>
  <c r="K149" i="4"/>
  <c r="J149" i="4"/>
  <c r="I149" i="4"/>
  <c r="M148" i="4"/>
  <c r="L148" i="4"/>
  <c r="K148" i="4"/>
  <c r="J148" i="4"/>
  <c r="I148" i="4"/>
  <c r="M147" i="4"/>
  <c r="L147" i="4"/>
  <c r="K147" i="4"/>
  <c r="J147" i="4"/>
  <c r="I147" i="4"/>
  <c r="M146" i="4"/>
  <c r="L146" i="4"/>
  <c r="K146" i="4"/>
  <c r="J146" i="4"/>
  <c r="I146" i="4"/>
  <c r="M145" i="4"/>
  <c r="L145" i="4"/>
  <c r="K145" i="4"/>
  <c r="J145" i="4"/>
  <c r="I145" i="4"/>
  <c r="M144" i="4"/>
  <c r="L144" i="4"/>
  <c r="K144" i="4"/>
  <c r="J144" i="4"/>
  <c r="I144" i="4"/>
  <c r="M143" i="4"/>
  <c r="L143" i="4"/>
  <c r="K143" i="4"/>
  <c r="J143" i="4"/>
  <c r="I143" i="4"/>
  <c r="M142" i="4"/>
  <c r="L142" i="4"/>
  <c r="K142" i="4"/>
  <c r="J142" i="4"/>
  <c r="I142" i="4"/>
  <c r="M141" i="4"/>
  <c r="L141" i="4"/>
  <c r="K141" i="4"/>
  <c r="J141" i="4"/>
  <c r="I141" i="4"/>
  <c r="N140" i="4"/>
  <c r="M140" i="4"/>
  <c r="L140" i="4"/>
  <c r="K140" i="4"/>
  <c r="J140" i="4"/>
  <c r="I140" i="4"/>
  <c r="I118" i="4" l="1"/>
  <c r="I100" i="4"/>
  <c r="G814" i="1" l="1"/>
  <c r="L909" i="1" l="1"/>
  <c r="N909" i="1" s="1"/>
  <c r="L791" i="1"/>
  <c r="N791" i="1" s="1"/>
  <c r="I88" i="1"/>
  <c r="J88" i="1"/>
  <c r="K88" i="1"/>
  <c r="M88" i="1"/>
  <c r="H88" i="1"/>
  <c r="I110" i="1"/>
  <c r="J110" i="1"/>
  <c r="K110" i="1"/>
  <c r="M110" i="1"/>
  <c r="H110" i="1"/>
  <c r="I124" i="1"/>
  <c r="J124" i="1"/>
  <c r="K124" i="1"/>
  <c r="M124" i="1"/>
  <c r="H124" i="1"/>
  <c r="I149" i="1"/>
  <c r="J149" i="1"/>
  <c r="K149" i="1"/>
  <c r="M149" i="1"/>
  <c r="H149" i="1"/>
  <c r="I169" i="1"/>
  <c r="J169" i="1"/>
  <c r="K169" i="1"/>
  <c r="M169" i="1"/>
  <c r="H169" i="1"/>
  <c r="I183" i="1"/>
  <c r="J183" i="1"/>
  <c r="K183" i="1"/>
  <c r="M183" i="1"/>
  <c r="H183" i="1"/>
  <c r="I211" i="1"/>
  <c r="J211" i="1"/>
  <c r="K211" i="1"/>
  <c r="M211" i="1"/>
  <c r="H211" i="1"/>
  <c r="I222" i="1"/>
  <c r="J222" i="1"/>
  <c r="K222" i="1"/>
  <c r="M222" i="1"/>
  <c r="H222" i="1"/>
  <c r="I236" i="1"/>
  <c r="J236" i="1"/>
  <c r="K236" i="1"/>
  <c r="M236" i="1"/>
  <c r="H236" i="1"/>
  <c r="I248" i="1"/>
  <c r="J248" i="1"/>
  <c r="K248" i="1"/>
  <c r="M248" i="1"/>
  <c r="H248" i="1"/>
  <c r="I258" i="1"/>
  <c r="J258" i="1"/>
  <c r="K258" i="1"/>
  <c r="M258" i="1"/>
  <c r="H258" i="1"/>
  <c r="I274" i="1"/>
  <c r="J274" i="1"/>
  <c r="K274" i="1"/>
  <c r="M274" i="1"/>
  <c r="H274" i="1"/>
  <c r="I288" i="1"/>
  <c r="J288" i="1"/>
  <c r="K288" i="1"/>
  <c r="M288" i="1"/>
  <c r="H288" i="1"/>
  <c r="I306" i="1"/>
  <c r="J306" i="1"/>
  <c r="K306" i="1"/>
  <c r="M306" i="1"/>
  <c r="H306" i="1"/>
  <c r="I327" i="1"/>
  <c r="J327" i="1"/>
  <c r="K327" i="1"/>
  <c r="M327" i="1"/>
  <c r="H327" i="1"/>
  <c r="I357" i="1"/>
  <c r="J357" i="1"/>
  <c r="K357" i="1"/>
  <c r="M357" i="1"/>
  <c r="H357" i="1"/>
  <c r="I374" i="1"/>
  <c r="J374" i="1"/>
  <c r="K374" i="1"/>
  <c r="M374" i="1"/>
  <c r="H374" i="1"/>
  <c r="I384" i="1"/>
  <c r="J384" i="1"/>
  <c r="K384" i="1"/>
  <c r="M384" i="1"/>
  <c r="H384" i="1"/>
  <c r="I395" i="1"/>
  <c r="J395" i="1"/>
  <c r="K395" i="1"/>
  <c r="M395" i="1"/>
  <c r="H395" i="1"/>
  <c r="I414" i="1"/>
  <c r="J414" i="1"/>
  <c r="K414" i="1"/>
  <c r="M414" i="1"/>
  <c r="H414" i="1"/>
  <c r="I428" i="1"/>
  <c r="J428" i="1"/>
  <c r="K428" i="1"/>
  <c r="M428" i="1"/>
  <c r="H428" i="1"/>
  <c r="I442" i="1"/>
  <c r="J442" i="1"/>
  <c r="K442" i="1"/>
  <c r="M442" i="1"/>
  <c r="H442" i="1"/>
  <c r="I464" i="1"/>
  <c r="J464" i="1"/>
  <c r="K464" i="1"/>
  <c r="M464" i="1"/>
  <c r="H464" i="1"/>
  <c r="I478" i="1"/>
  <c r="J478" i="1"/>
  <c r="K478" i="1"/>
  <c r="M478" i="1"/>
  <c r="H478" i="1"/>
  <c r="I494" i="1"/>
  <c r="J494" i="1"/>
  <c r="K494" i="1"/>
  <c r="M494" i="1"/>
  <c r="H494" i="1"/>
  <c r="I507" i="1"/>
  <c r="J507" i="1"/>
  <c r="K507" i="1"/>
  <c r="M507" i="1"/>
  <c r="H507" i="1"/>
  <c r="I523" i="1"/>
  <c r="J523" i="1"/>
  <c r="K523" i="1"/>
  <c r="M523" i="1"/>
  <c r="H523" i="1"/>
  <c r="I552" i="1"/>
  <c r="J552" i="1"/>
  <c r="K552" i="1"/>
  <c r="M552" i="1"/>
  <c r="H552" i="1"/>
  <c r="I569" i="1"/>
  <c r="J569" i="1"/>
  <c r="K569" i="1"/>
  <c r="M569" i="1"/>
  <c r="H569" i="1"/>
  <c r="I587" i="1"/>
  <c r="J587" i="1"/>
  <c r="K587" i="1"/>
  <c r="M587" i="1"/>
  <c r="H587" i="1"/>
  <c r="I606" i="1"/>
  <c r="J606" i="1"/>
  <c r="K606" i="1"/>
  <c r="M606" i="1"/>
  <c r="H606" i="1"/>
  <c r="I638" i="1"/>
  <c r="J638" i="1"/>
  <c r="K638" i="1"/>
  <c r="M638" i="1"/>
  <c r="H638" i="1"/>
  <c r="I648" i="1"/>
  <c r="J648" i="1"/>
  <c r="K648" i="1"/>
  <c r="M648" i="1"/>
  <c r="H648" i="1"/>
  <c r="I667" i="1"/>
  <c r="J667" i="1"/>
  <c r="K667" i="1"/>
  <c r="M667" i="1"/>
  <c r="H667" i="1"/>
  <c r="I688" i="1"/>
  <c r="J688" i="1"/>
  <c r="K688" i="1"/>
  <c r="M688" i="1"/>
  <c r="H688" i="1"/>
  <c r="I712" i="1"/>
  <c r="J712" i="1"/>
  <c r="K712" i="1"/>
  <c r="M712" i="1"/>
  <c r="H712" i="1"/>
  <c r="I729" i="1"/>
  <c r="J729" i="1"/>
  <c r="K729" i="1"/>
  <c r="M729" i="1"/>
  <c r="H729" i="1"/>
  <c r="I754" i="1"/>
  <c r="J754" i="1"/>
  <c r="K754" i="1"/>
  <c r="M754" i="1"/>
  <c r="H754" i="1"/>
  <c r="I768" i="1"/>
  <c r="J768" i="1"/>
  <c r="K768" i="1"/>
  <c r="M768" i="1"/>
  <c r="H768" i="1"/>
  <c r="I778" i="1"/>
  <c r="J778" i="1"/>
  <c r="K778" i="1"/>
  <c r="M778" i="1"/>
  <c r="H778" i="1"/>
  <c r="I792" i="1"/>
  <c r="J792" i="1"/>
  <c r="K792" i="1"/>
  <c r="M792" i="1"/>
  <c r="H792" i="1"/>
  <c r="I812" i="1"/>
  <c r="J812" i="1"/>
  <c r="K812" i="1"/>
  <c r="M812" i="1"/>
  <c r="H812" i="1"/>
  <c r="I835" i="1"/>
  <c r="J835" i="1"/>
  <c r="K835" i="1"/>
  <c r="M835" i="1"/>
  <c r="H835" i="1"/>
  <c r="I844" i="1"/>
  <c r="J844" i="1"/>
  <c r="K844" i="1"/>
  <c r="M844" i="1"/>
  <c r="H844" i="1"/>
  <c r="I859" i="1"/>
  <c r="J859" i="1"/>
  <c r="K859" i="1"/>
  <c r="M859" i="1"/>
  <c r="H859" i="1"/>
  <c r="I877" i="1"/>
  <c r="J877" i="1"/>
  <c r="K877" i="1"/>
  <c r="M877" i="1"/>
  <c r="H877" i="1"/>
  <c r="I896" i="1"/>
  <c r="J896" i="1"/>
  <c r="K896" i="1"/>
  <c r="M896" i="1"/>
  <c r="H896" i="1"/>
  <c r="I910" i="1"/>
  <c r="J910" i="1"/>
  <c r="K910" i="1"/>
  <c r="M910" i="1"/>
  <c r="H910" i="1"/>
  <c r="I922" i="1"/>
  <c r="J922" i="1"/>
  <c r="K922" i="1"/>
  <c r="M922" i="1"/>
  <c r="H922" i="1"/>
  <c r="I963" i="1"/>
  <c r="J963" i="1"/>
  <c r="K963" i="1"/>
  <c r="M963" i="1"/>
  <c r="H963" i="1"/>
  <c r="I972" i="1"/>
  <c r="J972" i="1"/>
  <c r="K972" i="1"/>
  <c r="M972" i="1"/>
  <c r="H972" i="1"/>
  <c r="I986" i="1"/>
  <c r="J986" i="1"/>
  <c r="K986" i="1"/>
  <c r="M986" i="1"/>
  <c r="H986" i="1"/>
  <c r="I1015" i="1"/>
  <c r="J1015" i="1"/>
  <c r="K1015" i="1"/>
  <c r="M1015" i="1"/>
  <c r="H1015" i="1"/>
  <c r="I1038" i="1"/>
  <c r="J1038" i="1"/>
  <c r="K1038" i="1"/>
  <c r="M1038" i="1"/>
  <c r="H1038" i="1"/>
  <c r="I1050" i="1"/>
  <c r="J1050" i="1"/>
  <c r="K1050" i="1"/>
  <c r="M1050" i="1"/>
  <c r="H1050" i="1"/>
  <c r="N1049" i="1"/>
  <c r="L1049" i="1"/>
  <c r="N1048" i="1"/>
  <c r="L1048" i="1"/>
  <c r="N1047" i="1"/>
  <c r="L1047" i="1"/>
  <c r="N1046" i="1"/>
  <c r="L1046" i="1"/>
  <c r="N1045" i="1"/>
  <c r="L1045" i="1"/>
  <c r="N1044" i="1"/>
  <c r="L1044" i="1"/>
  <c r="N1043" i="1"/>
  <c r="L1043" i="1"/>
  <c r="N1042" i="1"/>
  <c r="L1042" i="1"/>
  <c r="L1037" i="1"/>
  <c r="N1037" i="1" s="1"/>
  <c r="N1036" i="1"/>
  <c r="L1036" i="1"/>
  <c r="L1035" i="1"/>
  <c r="N1035" i="1" s="1"/>
  <c r="L1034" i="1"/>
  <c r="N1034" i="1" s="1"/>
  <c r="L1033" i="1"/>
  <c r="N1033" i="1" s="1"/>
  <c r="N1032" i="1"/>
  <c r="L1032" i="1"/>
  <c r="L1031" i="1"/>
  <c r="N1031" i="1" s="1"/>
  <c r="L1030" i="1"/>
  <c r="N1030" i="1" s="1"/>
  <c r="N1029" i="1"/>
  <c r="L1029" i="1"/>
  <c r="L1028" i="1"/>
  <c r="N1028" i="1" s="1"/>
  <c r="L1027" i="1"/>
  <c r="N1027" i="1" s="1"/>
  <c r="L1026" i="1"/>
  <c r="N1026" i="1" s="1"/>
  <c r="N1025" i="1"/>
  <c r="L1025" i="1"/>
  <c r="N1024" i="1"/>
  <c r="L1024" i="1"/>
  <c r="L1023" i="1"/>
  <c r="N1023" i="1" s="1"/>
  <c r="N1022" i="1"/>
  <c r="L1022" i="1"/>
  <c r="N1021" i="1"/>
  <c r="L1021" i="1"/>
  <c r="N1020" i="1"/>
  <c r="L1020" i="1"/>
  <c r="N1019" i="1"/>
  <c r="L1019" i="1"/>
  <c r="L1014" i="1"/>
  <c r="N1014" i="1" s="1"/>
  <c r="L1013" i="1"/>
  <c r="N1013" i="1" s="1"/>
  <c r="L1012" i="1"/>
  <c r="N1012" i="1" s="1"/>
  <c r="L1011" i="1"/>
  <c r="N1011" i="1" s="1"/>
  <c r="L1010" i="1"/>
  <c r="N1010" i="1" s="1"/>
  <c r="L1009" i="1"/>
  <c r="N1009" i="1" s="1"/>
  <c r="L1008" i="1"/>
  <c r="N1008" i="1" s="1"/>
  <c r="L1007" i="1"/>
  <c r="N1007" i="1" s="1"/>
  <c r="L1006" i="1"/>
  <c r="N1006" i="1" s="1"/>
  <c r="L1005" i="1"/>
  <c r="N1005" i="1" s="1"/>
  <c r="L1004" i="1"/>
  <c r="N1004" i="1" s="1"/>
  <c r="L1003" i="1"/>
  <c r="N1003" i="1" s="1"/>
  <c r="L1002" i="1"/>
  <c r="N1002" i="1" s="1"/>
  <c r="L1001" i="1"/>
  <c r="N1001" i="1" s="1"/>
  <c r="L1000" i="1"/>
  <c r="N1000" i="1" s="1"/>
  <c r="L999" i="1"/>
  <c r="N999" i="1" s="1"/>
  <c r="L998" i="1"/>
  <c r="N998" i="1" s="1"/>
  <c r="L997" i="1"/>
  <c r="N997" i="1" s="1"/>
  <c r="L996" i="1"/>
  <c r="N996" i="1" s="1"/>
  <c r="L995" i="1"/>
  <c r="N995" i="1" s="1"/>
  <c r="L994" i="1"/>
  <c r="N994" i="1" s="1"/>
  <c r="L993" i="1"/>
  <c r="N993" i="1" s="1"/>
  <c r="L992" i="1"/>
  <c r="N992" i="1" s="1"/>
  <c r="L991" i="1"/>
  <c r="N991" i="1" s="1"/>
  <c r="L990" i="1"/>
  <c r="N990" i="1" s="1"/>
  <c r="L985" i="1"/>
  <c r="N985" i="1" s="1"/>
  <c r="L984" i="1"/>
  <c r="N984" i="1" s="1"/>
  <c r="L983" i="1"/>
  <c r="N983" i="1" s="1"/>
  <c r="L982" i="1"/>
  <c r="N982" i="1" s="1"/>
  <c r="L981" i="1"/>
  <c r="N981" i="1" s="1"/>
  <c r="L980" i="1"/>
  <c r="N980" i="1" s="1"/>
  <c r="L979" i="1"/>
  <c r="N979" i="1" s="1"/>
  <c r="L978" i="1"/>
  <c r="N978" i="1" s="1"/>
  <c r="L977" i="1"/>
  <c r="N977" i="1" s="1"/>
  <c r="L976" i="1"/>
  <c r="N976" i="1" s="1"/>
  <c r="L971" i="1"/>
  <c r="N971" i="1" s="1"/>
  <c r="N970" i="1"/>
  <c r="L970" i="1"/>
  <c r="N969" i="1"/>
  <c r="L969" i="1"/>
  <c r="N968" i="1"/>
  <c r="L968" i="1"/>
  <c r="N967" i="1"/>
  <c r="L967" i="1"/>
  <c r="L962" i="1"/>
  <c r="N962" i="1" s="1"/>
  <c r="L961" i="1"/>
  <c r="N961" i="1" s="1"/>
  <c r="L960" i="1"/>
  <c r="N960" i="1" s="1"/>
  <c r="L959" i="1"/>
  <c r="N959" i="1" s="1"/>
  <c r="L958" i="1"/>
  <c r="N958" i="1" s="1"/>
  <c r="L957" i="1"/>
  <c r="N957" i="1" s="1"/>
  <c r="L956" i="1"/>
  <c r="N956" i="1" s="1"/>
  <c r="L955" i="1"/>
  <c r="N955" i="1" s="1"/>
  <c r="L954" i="1"/>
  <c r="N954" i="1" s="1"/>
  <c r="L953" i="1"/>
  <c r="N953" i="1" s="1"/>
  <c r="L952" i="1"/>
  <c r="N952" i="1" s="1"/>
  <c r="L951" i="1"/>
  <c r="N951" i="1" s="1"/>
  <c r="L950" i="1"/>
  <c r="N950" i="1" s="1"/>
  <c r="L949" i="1"/>
  <c r="N949" i="1" s="1"/>
  <c r="L948" i="1"/>
  <c r="N948" i="1" s="1"/>
  <c r="L947" i="1"/>
  <c r="N947" i="1" s="1"/>
  <c r="L946" i="1"/>
  <c r="N946" i="1" s="1"/>
  <c r="L945" i="1"/>
  <c r="N945" i="1" s="1"/>
  <c r="L944" i="1"/>
  <c r="N944" i="1" s="1"/>
  <c r="L943" i="1"/>
  <c r="N943" i="1" s="1"/>
  <c r="L942" i="1"/>
  <c r="N942" i="1" s="1"/>
  <c r="L941" i="1"/>
  <c r="N941" i="1" s="1"/>
  <c r="L940" i="1"/>
  <c r="N940" i="1" s="1"/>
  <c r="L939" i="1"/>
  <c r="N939" i="1" s="1"/>
  <c r="L938" i="1"/>
  <c r="N938" i="1" s="1"/>
  <c r="L937" i="1"/>
  <c r="N937" i="1" s="1"/>
  <c r="L936" i="1"/>
  <c r="N936" i="1" s="1"/>
  <c r="L935" i="1"/>
  <c r="N935" i="1" s="1"/>
  <c r="L934" i="1"/>
  <c r="N934" i="1" s="1"/>
  <c r="L933" i="1"/>
  <c r="N933" i="1" s="1"/>
  <c r="L932" i="1"/>
  <c r="N932" i="1" s="1"/>
  <c r="L931" i="1"/>
  <c r="N931" i="1" s="1"/>
  <c r="L930" i="1"/>
  <c r="N930" i="1" s="1"/>
  <c r="L929" i="1"/>
  <c r="N929" i="1" s="1"/>
  <c r="L928" i="1"/>
  <c r="N928" i="1" s="1"/>
  <c r="L927" i="1"/>
  <c r="N927" i="1" s="1"/>
  <c r="L921" i="1"/>
  <c r="N921" i="1" s="1"/>
  <c r="L920" i="1"/>
  <c r="N920" i="1" s="1"/>
  <c r="L919" i="1"/>
  <c r="N919" i="1" s="1"/>
  <c r="L918" i="1"/>
  <c r="N918" i="1" s="1"/>
  <c r="L917" i="1"/>
  <c r="N917" i="1" s="1"/>
  <c r="L916" i="1"/>
  <c r="N916" i="1" s="1"/>
  <c r="L908" i="1"/>
  <c r="N908" i="1" s="1"/>
  <c r="L907" i="1"/>
  <c r="N907" i="1" s="1"/>
  <c r="L906" i="1"/>
  <c r="N906" i="1" s="1"/>
  <c r="L905" i="1"/>
  <c r="N905" i="1" s="1"/>
  <c r="L904" i="1"/>
  <c r="N904" i="1" s="1"/>
  <c r="L903" i="1"/>
  <c r="N903" i="1" s="1"/>
  <c r="L902" i="1"/>
  <c r="N902" i="1" s="1"/>
  <c r="L901" i="1"/>
  <c r="N901" i="1" s="1"/>
  <c r="L895" i="1"/>
  <c r="N895" i="1" s="1"/>
  <c r="L894" i="1"/>
  <c r="N894" i="1" s="1"/>
  <c r="L893" i="1"/>
  <c r="N893" i="1" s="1"/>
  <c r="L892" i="1"/>
  <c r="N892" i="1" s="1"/>
  <c r="L891" i="1"/>
  <c r="N891" i="1" s="1"/>
  <c r="L890" i="1"/>
  <c r="N890" i="1" s="1"/>
  <c r="L889" i="1"/>
  <c r="N889" i="1" s="1"/>
  <c r="L888" i="1"/>
  <c r="N888" i="1" s="1"/>
  <c r="L887" i="1"/>
  <c r="N887" i="1" s="1"/>
  <c r="L886" i="1"/>
  <c r="N886" i="1" s="1"/>
  <c r="L885" i="1"/>
  <c r="N885" i="1" s="1"/>
  <c r="L884" i="1"/>
  <c r="N884" i="1" s="1"/>
  <c r="L883" i="1"/>
  <c r="N883" i="1" s="1"/>
  <c r="L882" i="1"/>
  <c r="N882" i="1" s="1"/>
  <c r="L876" i="1"/>
  <c r="N876" i="1" s="1"/>
  <c r="L875" i="1"/>
  <c r="N875" i="1" s="1"/>
  <c r="L874" i="1"/>
  <c r="N874" i="1" s="1"/>
  <c r="L873" i="1"/>
  <c r="N873" i="1" s="1"/>
  <c r="L872" i="1"/>
  <c r="N872" i="1" s="1"/>
  <c r="L871" i="1"/>
  <c r="N871" i="1" s="1"/>
  <c r="L870" i="1"/>
  <c r="N870" i="1" s="1"/>
  <c r="L869" i="1"/>
  <c r="N869" i="1" s="1"/>
  <c r="L868" i="1"/>
  <c r="N868" i="1" s="1"/>
  <c r="L867" i="1"/>
  <c r="N867" i="1" s="1"/>
  <c r="L866" i="1"/>
  <c r="N866" i="1" s="1"/>
  <c r="L865" i="1"/>
  <c r="N865" i="1" s="1"/>
  <c r="L864" i="1"/>
  <c r="N864" i="1" s="1"/>
  <c r="L858" i="1"/>
  <c r="N858" i="1" s="1"/>
  <c r="L857" i="1"/>
  <c r="N857" i="1" s="1"/>
  <c r="L856" i="1"/>
  <c r="N856" i="1" s="1"/>
  <c r="L855" i="1"/>
  <c r="N855" i="1" s="1"/>
  <c r="L854" i="1"/>
  <c r="N854" i="1" s="1"/>
  <c r="L853" i="1"/>
  <c r="N853" i="1" s="1"/>
  <c r="L852" i="1"/>
  <c r="N852" i="1" s="1"/>
  <c r="L851" i="1"/>
  <c r="N851" i="1" s="1"/>
  <c r="L850" i="1"/>
  <c r="N850" i="1" s="1"/>
  <c r="L849" i="1"/>
  <c r="N849" i="1" s="1"/>
  <c r="L848" i="1"/>
  <c r="N848" i="1" s="1"/>
  <c r="N843" i="1"/>
  <c r="L843" i="1"/>
  <c r="N842" i="1"/>
  <c r="L842" i="1"/>
  <c r="N841" i="1"/>
  <c r="L841" i="1"/>
  <c r="N840" i="1"/>
  <c r="N844" i="1" s="1"/>
  <c r="C48" i="3" s="1"/>
  <c r="L840" i="1"/>
  <c r="L844" i="1" s="1"/>
  <c r="N839" i="1"/>
  <c r="L839" i="1"/>
  <c r="L834" i="1"/>
  <c r="N834" i="1" s="1"/>
  <c r="L833" i="1"/>
  <c r="N833" i="1" s="1"/>
  <c r="L832" i="1"/>
  <c r="N832" i="1" s="1"/>
  <c r="L831" i="1"/>
  <c r="N831" i="1" s="1"/>
  <c r="L830" i="1"/>
  <c r="N830" i="1" s="1"/>
  <c r="L829" i="1"/>
  <c r="N829" i="1" s="1"/>
  <c r="L828" i="1"/>
  <c r="N828" i="1" s="1"/>
  <c r="L827" i="1"/>
  <c r="N827" i="1" s="1"/>
  <c r="L826" i="1"/>
  <c r="N826" i="1" s="1"/>
  <c r="L825" i="1"/>
  <c r="N825" i="1" s="1"/>
  <c r="L824" i="1"/>
  <c r="N824" i="1" s="1"/>
  <c r="L823" i="1"/>
  <c r="N823" i="1" s="1"/>
  <c r="L822" i="1"/>
  <c r="N822" i="1" s="1"/>
  <c r="L821" i="1"/>
  <c r="N821" i="1" s="1"/>
  <c r="L820" i="1"/>
  <c r="N820" i="1" s="1"/>
  <c r="L819" i="1"/>
  <c r="N819" i="1" s="1"/>
  <c r="L818" i="1"/>
  <c r="N818" i="1" s="1"/>
  <c r="L817" i="1"/>
  <c r="N817" i="1" s="1"/>
  <c r="L811" i="1"/>
  <c r="N811" i="1" s="1"/>
  <c r="L810" i="1"/>
  <c r="N810" i="1" s="1"/>
  <c r="L809" i="1"/>
  <c r="N809" i="1" s="1"/>
  <c r="L808" i="1"/>
  <c r="N808" i="1" s="1"/>
  <c r="L807" i="1"/>
  <c r="N807" i="1" s="1"/>
  <c r="L806" i="1"/>
  <c r="N806" i="1" s="1"/>
  <c r="L805" i="1"/>
  <c r="N805" i="1" s="1"/>
  <c r="L804" i="1"/>
  <c r="N804" i="1" s="1"/>
  <c r="L803" i="1"/>
  <c r="N803" i="1" s="1"/>
  <c r="L802" i="1"/>
  <c r="N802" i="1" s="1"/>
  <c r="L801" i="1"/>
  <c r="N801" i="1" s="1"/>
  <c r="L800" i="1"/>
  <c r="N800" i="1" s="1"/>
  <c r="L799" i="1"/>
  <c r="N799" i="1" s="1"/>
  <c r="L798" i="1"/>
  <c r="N798" i="1" s="1"/>
  <c r="L797" i="1"/>
  <c r="N797" i="1" s="1"/>
  <c r="L790" i="1"/>
  <c r="N790" i="1" s="1"/>
  <c r="L789" i="1"/>
  <c r="N789" i="1" s="1"/>
  <c r="L788" i="1"/>
  <c r="N788" i="1" s="1"/>
  <c r="L787" i="1"/>
  <c r="N787" i="1" s="1"/>
  <c r="L786" i="1"/>
  <c r="N786" i="1" s="1"/>
  <c r="L785" i="1"/>
  <c r="N785" i="1" s="1"/>
  <c r="L784" i="1"/>
  <c r="N784" i="1" s="1"/>
  <c r="L783" i="1"/>
  <c r="N783" i="1" s="1"/>
  <c r="L782" i="1"/>
  <c r="N782" i="1" s="1"/>
  <c r="N777" i="1"/>
  <c r="L777" i="1"/>
  <c r="N776" i="1"/>
  <c r="L776" i="1"/>
  <c r="N775" i="1"/>
  <c r="L775" i="1"/>
  <c r="N774" i="1"/>
  <c r="L774" i="1"/>
  <c r="N773" i="1"/>
  <c r="L773" i="1"/>
  <c r="N772" i="1"/>
  <c r="N778" i="1" s="1"/>
  <c r="C44" i="3" s="1"/>
  <c r="L772" i="1"/>
  <c r="L778" i="1" s="1"/>
  <c r="L767" i="1"/>
  <c r="N767" i="1" s="1"/>
  <c r="L766" i="1"/>
  <c r="N766" i="1" s="1"/>
  <c r="L765" i="1"/>
  <c r="N765" i="1" s="1"/>
  <c r="L764" i="1"/>
  <c r="N764" i="1" s="1"/>
  <c r="L763" i="1"/>
  <c r="N763" i="1" s="1"/>
  <c r="L762" i="1"/>
  <c r="N762" i="1" s="1"/>
  <c r="L761" i="1"/>
  <c r="N761" i="1" s="1"/>
  <c r="L760" i="1"/>
  <c r="N760" i="1" s="1"/>
  <c r="L759" i="1"/>
  <c r="N759" i="1" s="1"/>
  <c r="L753" i="1"/>
  <c r="N753" i="1" s="1"/>
  <c r="L752" i="1"/>
  <c r="N752" i="1" s="1"/>
  <c r="L751" i="1"/>
  <c r="N751" i="1" s="1"/>
  <c r="L750" i="1"/>
  <c r="N750" i="1" s="1"/>
  <c r="L749" i="1"/>
  <c r="N749" i="1" s="1"/>
  <c r="L748" i="1"/>
  <c r="N748" i="1" s="1"/>
  <c r="L747" i="1"/>
  <c r="N747" i="1" s="1"/>
  <c r="L746" i="1"/>
  <c r="N746" i="1" s="1"/>
  <c r="L745" i="1"/>
  <c r="N745" i="1" s="1"/>
  <c r="L744" i="1"/>
  <c r="N744" i="1" s="1"/>
  <c r="L743" i="1"/>
  <c r="N743" i="1" s="1"/>
  <c r="L742" i="1"/>
  <c r="N742" i="1" s="1"/>
  <c r="L741" i="1"/>
  <c r="N741" i="1" s="1"/>
  <c r="L740" i="1"/>
  <c r="N740" i="1" s="1"/>
  <c r="L739" i="1"/>
  <c r="N739" i="1" s="1"/>
  <c r="L738" i="1"/>
  <c r="N738" i="1" s="1"/>
  <c r="L737" i="1"/>
  <c r="N737" i="1" s="1"/>
  <c r="L736" i="1"/>
  <c r="N736" i="1" s="1"/>
  <c r="L735" i="1"/>
  <c r="N735" i="1" s="1"/>
  <c r="L734" i="1"/>
  <c r="N734" i="1" s="1"/>
  <c r="L733" i="1"/>
  <c r="N733" i="1" s="1"/>
  <c r="L728" i="1"/>
  <c r="N728" i="1" s="1"/>
  <c r="L727" i="1"/>
  <c r="N727" i="1" s="1"/>
  <c r="L726" i="1"/>
  <c r="N726" i="1" s="1"/>
  <c r="L725" i="1"/>
  <c r="N725" i="1" s="1"/>
  <c r="L724" i="1"/>
  <c r="N724" i="1" s="1"/>
  <c r="L723" i="1"/>
  <c r="N723" i="1" s="1"/>
  <c r="L722" i="1"/>
  <c r="N722" i="1" s="1"/>
  <c r="L721" i="1"/>
  <c r="N721" i="1" s="1"/>
  <c r="L720" i="1"/>
  <c r="N720" i="1" s="1"/>
  <c r="L719" i="1"/>
  <c r="N719" i="1" s="1"/>
  <c r="L718" i="1"/>
  <c r="N718" i="1" s="1"/>
  <c r="L717" i="1"/>
  <c r="N717" i="1" s="1"/>
  <c r="L716" i="1"/>
  <c r="N716" i="1" s="1"/>
  <c r="L711" i="1"/>
  <c r="N711" i="1" s="1"/>
  <c r="L710" i="1"/>
  <c r="N710" i="1" s="1"/>
  <c r="L709" i="1"/>
  <c r="N709" i="1" s="1"/>
  <c r="L708" i="1"/>
  <c r="N708" i="1" s="1"/>
  <c r="L707" i="1"/>
  <c r="N707" i="1" s="1"/>
  <c r="L706" i="1"/>
  <c r="N706" i="1" s="1"/>
  <c r="L705" i="1"/>
  <c r="N705" i="1" s="1"/>
  <c r="L704" i="1"/>
  <c r="N704" i="1" s="1"/>
  <c r="L703" i="1"/>
  <c r="N703" i="1" s="1"/>
  <c r="L702" i="1"/>
  <c r="N702" i="1" s="1"/>
  <c r="L701" i="1"/>
  <c r="N701" i="1" s="1"/>
  <c r="L700" i="1"/>
  <c r="N700" i="1" s="1"/>
  <c r="L699" i="1"/>
  <c r="N699" i="1" s="1"/>
  <c r="L698" i="1"/>
  <c r="N698" i="1" s="1"/>
  <c r="L697" i="1"/>
  <c r="N697" i="1" s="1"/>
  <c r="L696" i="1"/>
  <c r="N696" i="1" s="1"/>
  <c r="L695" i="1"/>
  <c r="N695" i="1" s="1"/>
  <c r="L694" i="1"/>
  <c r="N694" i="1" s="1"/>
  <c r="L693" i="1"/>
  <c r="N693" i="1" s="1"/>
  <c r="L692" i="1"/>
  <c r="N692" i="1" s="1"/>
  <c r="L687" i="1"/>
  <c r="N687" i="1" s="1"/>
  <c r="L686" i="1"/>
  <c r="N686" i="1" s="1"/>
  <c r="L685" i="1"/>
  <c r="N685" i="1" s="1"/>
  <c r="L684" i="1"/>
  <c r="N684" i="1" s="1"/>
  <c r="L683" i="1"/>
  <c r="N683" i="1" s="1"/>
  <c r="L682" i="1"/>
  <c r="N682" i="1" s="1"/>
  <c r="L681" i="1"/>
  <c r="N681" i="1" s="1"/>
  <c r="L680" i="1"/>
  <c r="N680" i="1" s="1"/>
  <c r="L679" i="1"/>
  <c r="N679" i="1" s="1"/>
  <c r="L678" i="1"/>
  <c r="N678" i="1" s="1"/>
  <c r="L677" i="1"/>
  <c r="N677" i="1" s="1"/>
  <c r="L676" i="1"/>
  <c r="N676" i="1" s="1"/>
  <c r="L675" i="1"/>
  <c r="N675" i="1" s="1"/>
  <c r="L674" i="1"/>
  <c r="N674" i="1" s="1"/>
  <c r="L673" i="1"/>
  <c r="N673" i="1" s="1"/>
  <c r="L672" i="1"/>
  <c r="N672" i="1" s="1"/>
  <c r="L666" i="1"/>
  <c r="N666" i="1" s="1"/>
  <c r="L665" i="1"/>
  <c r="N665" i="1" s="1"/>
  <c r="L664" i="1"/>
  <c r="N664" i="1" s="1"/>
  <c r="L663" i="1"/>
  <c r="N663" i="1" s="1"/>
  <c r="L662" i="1"/>
  <c r="N662" i="1" s="1"/>
  <c r="L661" i="1"/>
  <c r="N661" i="1" s="1"/>
  <c r="L660" i="1"/>
  <c r="N660" i="1" s="1"/>
  <c r="L659" i="1"/>
  <c r="N659" i="1" s="1"/>
  <c r="L658" i="1"/>
  <c r="N658" i="1" s="1"/>
  <c r="L657" i="1"/>
  <c r="N657" i="1" s="1"/>
  <c r="L656" i="1"/>
  <c r="N656" i="1" s="1"/>
  <c r="L655" i="1"/>
  <c r="N655" i="1" s="1"/>
  <c r="L654" i="1"/>
  <c r="N654" i="1" s="1"/>
  <c r="L653" i="1"/>
  <c r="N653" i="1" s="1"/>
  <c r="L647" i="1"/>
  <c r="N647" i="1" s="1"/>
  <c r="L646" i="1"/>
  <c r="N646" i="1" s="1"/>
  <c r="L645" i="1"/>
  <c r="N645" i="1" s="1"/>
  <c r="L644" i="1"/>
  <c r="N644" i="1" s="1"/>
  <c r="L643" i="1"/>
  <c r="N643" i="1" s="1"/>
  <c r="L642" i="1"/>
  <c r="N642" i="1" s="1"/>
  <c r="L637" i="1"/>
  <c r="N637" i="1" s="1"/>
  <c r="L636" i="1"/>
  <c r="N636" i="1" s="1"/>
  <c r="L635" i="1"/>
  <c r="N635" i="1" s="1"/>
  <c r="L634" i="1"/>
  <c r="N634" i="1" s="1"/>
  <c r="L633" i="1"/>
  <c r="N633" i="1" s="1"/>
  <c r="L632" i="1"/>
  <c r="N632" i="1" s="1"/>
  <c r="L631" i="1"/>
  <c r="N631" i="1" s="1"/>
  <c r="L630" i="1"/>
  <c r="N630" i="1" s="1"/>
  <c r="L629" i="1"/>
  <c r="N629" i="1" s="1"/>
  <c r="L628" i="1"/>
  <c r="N628" i="1" s="1"/>
  <c r="L627" i="1"/>
  <c r="N627" i="1" s="1"/>
  <c r="L626" i="1"/>
  <c r="N626" i="1" s="1"/>
  <c r="L625" i="1"/>
  <c r="N625" i="1" s="1"/>
  <c r="L624" i="1"/>
  <c r="N624" i="1" s="1"/>
  <c r="L623" i="1"/>
  <c r="N623" i="1" s="1"/>
  <c r="L622" i="1"/>
  <c r="N622" i="1" s="1"/>
  <c r="L621" i="1"/>
  <c r="N621" i="1" s="1"/>
  <c r="L620" i="1"/>
  <c r="N620" i="1" s="1"/>
  <c r="L619" i="1"/>
  <c r="N619" i="1" s="1"/>
  <c r="L618" i="1"/>
  <c r="N618" i="1" s="1"/>
  <c r="L617" i="1"/>
  <c r="N617" i="1" s="1"/>
  <c r="L616" i="1"/>
  <c r="N616" i="1" s="1"/>
  <c r="L615" i="1"/>
  <c r="N615" i="1" s="1"/>
  <c r="L614" i="1"/>
  <c r="N614" i="1" s="1"/>
  <c r="L613" i="1"/>
  <c r="N613" i="1" s="1"/>
  <c r="L612" i="1"/>
  <c r="N612" i="1" s="1"/>
  <c r="L611" i="1"/>
  <c r="N611" i="1" s="1"/>
  <c r="L605" i="1"/>
  <c r="N605" i="1" s="1"/>
  <c r="L604" i="1"/>
  <c r="N604" i="1" s="1"/>
  <c r="L603" i="1"/>
  <c r="N603" i="1" s="1"/>
  <c r="L602" i="1"/>
  <c r="N602" i="1" s="1"/>
  <c r="L601" i="1"/>
  <c r="N601" i="1" s="1"/>
  <c r="L600" i="1"/>
  <c r="N600" i="1" s="1"/>
  <c r="L599" i="1"/>
  <c r="N599" i="1" s="1"/>
  <c r="L598" i="1"/>
  <c r="N598" i="1" s="1"/>
  <c r="L597" i="1"/>
  <c r="N597" i="1" s="1"/>
  <c r="L596" i="1"/>
  <c r="N596" i="1" s="1"/>
  <c r="L595" i="1"/>
  <c r="N595" i="1" s="1"/>
  <c r="L594" i="1"/>
  <c r="N594" i="1" s="1"/>
  <c r="L593" i="1"/>
  <c r="N593" i="1" s="1"/>
  <c r="L592" i="1"/>
  <c r="N592" i="1" s="1"/>
  <c r="L586" i="1"/>
  <c r="N586" i="1" s="1"/>
  <c r="L585" i="1"/>
  <c r="N585" i="1" s="1"/>
  <c r="L584" i="1"/>
  <c r="N584" i="1" s="1"/>
  <c r="L583" i="1"/>
  <c r="N583" i="1" s="1"/>
  <c r="L582" i="1"/>
  <c r="N582" i="1" s="1"/>
  <c r="L581" i="1"/>
  <c r="N581" i="1" s="1"/>
  <c r="L580" i="1"/>
  <c r="N580" i="1" s="1"/>
  <c r="L579" i="1"/>
  <c r="N579" i="1" s="1"/>
  <c r="L578" i="1"/>
  <c r="N578" i="1" s="1"/>
  <c r="L577" i="1"/>
  <c r="N577" i="1" s="1"/>
  <c r="L576" i="1"/>
  <c r="N576" i="1" s="1"/>
  <c r="L575" i="1"/>
  <c r="N575" i="1" s="1"/>
  <c r="L574" i="1"/>
  <c r="N574" i="1" s="1"/>
  <c r="L568" i="1"/>
  <c r="N568" i="1" s="1"/>
  <c r="L567" i="1"/>
  <c r="N567" i="1" s="1"/>
  <c r="L566" i="1"/>
  <c r="N566" i="1" s="1"/>
  <c r="N565" i="1"/>
  <c r="L565" i="1"/>
  <c r="N564" i="1"/>
  <c r="L564" i="1"/>
  <c r="L563" i="1"/>
  <c r="N563" i="1" s="1"/>
  <c r="L562" i="1"/>
  <c r="N562" i="1" s="1"/>
  <c r="L561" i="1"/>
  <c r="N561" i="1" s="1"/>
  <c r="N560" i="1"/>
  <c r="L560" i="1"/>
  <c r="L559" i="1"/>
  <c r="N559" i="1" s="1"/>
  <c r="N558" i="1"/>
  <c r="L558" i="1"/>
  <c r="N557" i="1"/>
  <c r="L557" i="1"/>
  <c r="L551" i="1"/>
  <c r="N551" i="1" s="1"/>
  <c r="L550" i="1"/>
  <c r="N550" i="1" s="1"/>
  <c r="L549" i="1"/>
  <c r="N549" i="1" s="1"/>
  <c r="L548" i="1"/>
  <c r="N548" i="1" s="1"/>
  <c r="L547" i="1"/>
  <c r="N547" i="1" s="1"/>
  <c r="L546" i="1"/>
  <c r="N546" i="1" s="1"/>
  <c r="L545" i="1"/>
  <c r="N545" i="1" s="1"/>
  <c r="L544" i="1"/>
  <c r="N544" i="1" s="1"/>
  <c r="L543" i="1"/>
  <c r="N543" i="1" s="1"/>
  <c r="L542" i="1"/>
  <c r="N542" i="1" s="1"/>
  <c r="L541" i="1"/>
  <c r="N541" i="1" s="1"/>
  <c r="L540" i="1"/>
  <c r="N540" i="1" s="1"/>
  <c r="L539" i="1"/>
  <c r="N539" i="1" s="1"/>
  <c r="L538" i="1"/>
  <c r="N538" i="1" s="1"/>
  <c r="L537" i="1"/>
  <c r="N537" i="1" s="1"/>
  <c r="L536" i="1"/>
  <c r="N536" i="1" s="1"/>
  <c r="L535" i="1"/>
  <c r="N535" i="1" s="1"/>
  <c r="L534" i="1"/>
  <c r="N534" i="1" s="1"/>
  <c r="L533" i="1"/>
  <c r="N533" i="1" s="1"/>
  <c r="L532" i="1"/>
  <c r="N532" i="1" s="1"/>
  <c r="L531" i="1"/>
  <c r="N531" i="1" s="1"/>
  <c r="L530" i="1"/>
  <c r="N530" i="1" s="1"/>
  <c r="L529" i="1"/>
  <c r="N529" i="1" s="1"/>
  <c r="L528" i="1"/>
  <c r="N528" i="1" s="1"/>
  <c r="L527" i="1"/>
  <c r="N527" i="1" s="1"/>
  <c r="L522" i="1"/>
  <c r="N522" i="1" s="1"/>
  <c r="L521" i="1"/>
  <c r="N521" i="1" s="1"/>
  <c r="L520" i="1"/>
  <c r="N520" i="1" s="1"/>
  <c r="L519" i="1"/>
  <c r="N519" i="1" s="1"/>
  <c r="L518" i="1"/>
  <c r="N518" i="1" s="1"/>
  <c r="L517" i="1"/>
  <c r="N517" i="1" s="1"/>
  <c r="L516" i="1"/>
  <c r="N516" i="1" s="1"/>
  <c r="L515" i="1"/>
  <c r="N515" i="1" s="1"/>
  <c r="L514" i="1"/>
  <c r="N514" i="1" s="1"/>
  <c r="L513" i="1"/>
  <c r="N513" i="1" s="1"/>
  <c r="L512" i="1"/>
  <c r="N512" i="1" s="1"/>
  <c r="L511" i="1"/>
  <c r="N511" i="1" s="1"/>
  <c r="L506" i="1"/>
  <c r="N506" i="1" s="1"/>
  <c r="L505" i="1"/>
  <c r="N505" i="1" s="1"/>
  <c r="L504" i="1"/>
  <c r="N504" i="1" s="1"/>
  <c r="L503" i="1"/>
  <c r="N503" i="1" s="1"/>
  <c r="L502" i="1"/>
  <c r="N502" i="1" s="1"/>
  <c r="L501" i="1"/>
  <c r="N501" i="1" s="1"/>
  <c r="L500" i="1"/>
  <c r="N500" i="1" s="1"/>
  <c r="L499" i="1"/>
  <c r="N499" i="1" s="1"/>
  <c r="L498" i="1"/>
  <c r="N498" i="1" s="1"/>
  <c r="L493" i="1"/>
  <c r="N493" i="1" s="1"/>
  <c r="L492" i="1"/>
  <c r="N492" i="1" s="1"/>
  <c r="L491" i="1"/>
  <c r="N491" i="1" s="1"/>
  <c r="L490" i="1"/>
  <c r="N490" i="1" s="1"/>
  <c r="L489" i="1"/>
  <c r="N489" i="1" s="1"/>
  <c r="L488" i="1"/>
  <c r="N488" i="1" s="1"/>
  <c r="L487" i="1"/>
  <c r="N487" i="1" s="1"/>
  <c r="L486" i="1"/>
  <c r="N486" i="1" s="1"/>
  <c r="L485" i="1"/>
  <c r="N485" i="1" s="1"/>
  <c r="L484" i="1"/>
  <c r="N484" i="1" s="1"/>
  <c r="L483" i="1"/>
  <c r="N483" i="1" s="1"/>
  <c r="L482" i="1"/>
  <c r="N482" i="1" s="1"/>
  <c r="L481" i="1"/>
  <c r="N481" i="1" s="1"/>
  <c r="N477" i="1"/>
  <c r="L477" i="1"/>
  <c r="N476" i="1"/>
  <c r="L476" i="1"/>
  <c r="N475" i="1"/>
  <c r="L475" i="1"/>
  <c r="N474" i="1"/>
  <c r="L474" i="1"/>
  <c r="N473" i="1"/>
  <c r="L473" i="1"/>
  <c r="N472" i="1"/>
  <c r="L472" i="1"/>
  <c r="N471" i="1"/>
  <c r="N478" i="1" s="1"/>
  <c r="C28" i="3" s="1"/>
  <c r="L471" i="1"/>
  <c r="L478" i="1" s="1"/>
  <c r="N470" i="1"/>
  <c r="L470" i="1"/>
  <c r="N469" i="1"/>
  <c r="L469" i="1"/>
  <c r="L463" i="1"/>
  <c r="N463" i="1" s="1"/>
  <c r="N462" i="1"/>
  <c r="L462" i="1"/>
  <c r="N461" i="1"/>
  <c r="L461" i="1"/>
  <c r="L460" i="1"/>
  <c r="N460" i="1" s="1"/>
  <c r="N459" i="1"/>
  <c r="L459" i="1"/>
  <c r="N458" i="1"/>
  <c r="L458" i="1"/>
  <c r="N457" i="1"/>
  <c r="L457" i="1"/>
  <c r="N456" i="1"/>
  <c r="L456" i="1"/>
  <c r="N455" i="1"/>
  <c r="L455" i="1"/>
  <c r="N454" i="1"/>
  <c r="L454" i="1"/>
  <c r="N453" i="1"/>
  <c r="L453" i="1"/>
  <c r="L452" i="1"/>
  <c r="N452" i="1" s="1"/>
  <c r="N451" i="1"/>
  <c r="L451" i="1"/>
  <c r="L450" i="1"/>
  <c r="N450" i="1" s="1"/>
  <c r="N449" i="1"/>
  <c r="L449" i="1"/>
  <c r="N448" i="1"/>
  <c r="L448" i="1"/>
  <c r="N447" i="1"/>
  <c r="L447" i="1"/>
  <c r="L441" i="1"/>
  <c r="N441" i="1" s="1"/>
  <c r="L440" i="1"/>
  <c r="N440" i="1" s="1"/>
  <c r="L439" i="1"/>
  <c r="N439" i="1" s="1"/>
  <c r="L438" i="1"/>
  <c r="N438" i="1" s="1"/>
  <c r="L437" i="1"/>
  <c r="N437" i="1" s="1"/>
  <c r="L436" i="1"/>
  <c r="N436" i="1" s="1"/>
  <c r="L435" i="1"/>
  <c r="N435" i="1" s="1"/>
  <c r="L434" i="1"/>
  <c r="N434" i="1" s="1"/>
  <c r="L433" i="1"/>
  <c r="N433" i="1" s="1"/>
  <c r="L432" i="1"/>
  <c r="N432" i="1" s="1"/>
  <c r="L427" i="1"/>
  <c r="N427" i="1" s="1"/>
  <c r="L426" i="1"/>
  <c r="N426" i="1" s="1"/>
  <c r="L425" i="1"/>
  <c r="N425" i="1" s="1"/>
  <c r="L424" i="1"/>
  <c r="N424" i="1" s="1"/>
  <c r="L423" i="1"/>
  <c r="N423" i="1" s="1"/>
  <c r="L422" i="1"/>
  <c r="N422" i="1" s="1"/>
  <c r="L421" i="1"/>
  <c r="N421" i="1" s="1"/>
  <c r="L420" i="1"/>
  <c r="N420" i="1" s="1"/>
  <c r="L419" i="1"/>
  <c r="N419" i="1" s="1"/>
  <c r="L413" i="1"/>
  <c r="N413" i="1" s="1"/>
  <c r="L412" i="1"/>
  <c r="N412" i="1" s="1"/>
  <c r="L411" i="1"/>
  <c r="N411" i="1" s="1"/>
  <c r="L410" i="1"/>
  <c r="N410" i="1" s="1"/>
  <c r="L409" i="1"/>
  <c r="N409" i="1" s="1"/>
  <c r="L408" i="1"/>
  <c r="N408" i="1" s="1"/>
  <c r="L407" i="1"/>
  <c r="N407" i="1" s="1"/>
  <c r="L406" i="1"/>
  <c r="N406" i="1" s="1"/>
  <c r="L405" i="1"/>
  <c r="N405" i="1" s="1"/>
  <c r="L404" i="1"/>
  <c r="N404" i="1" s="1"/>
  <c r="L403" i="1"/>
  <c r="N403" i="1" s="1"/>
  <c r="L402" i="1"/>
  <c r="N402" i="1" s="1"/>
  <c r="L401" i="1"/>
  <c r="N401" i="1" s="1"/>
  <c r="L400" i="1"/>
  <c r="N400" i="1" s="1"/>
  <c r="L394" i="1"/>
  <c r="N394" i="1" s="1"/>
  <c r="L393" i="1"/>
  <c r="N393" i="1" s="1"/>
  <c r="L392" i="1"/>
  <c r="N392" i="1" s="1"/>
  <c r="L391" i="1"/>
  <c r="N391" i="1" s="1"/>
  <c r="L390" i="1"/>
  <c r="N390" i="1" s="1"/>
  <c r="L389" i="1"/>
  <c r="N389" i="1" s="1"/>
  <c r="L388" i="1"/>
  <c r="N388" i="1" s="1"/>
  <c r="L383" i="1"/>
  <c r="N383" i="1" s="1"/>
  <c r="L382" i="1"/>
  <c r="N382" i="1" s="1"/>
  <c r="L381" i="1"/>
  <c r="N381" i="1" s="1"/>
  <c r="L380" i="1"/>
  <c r="N380" i="1" s="1"/>
  <c r="L379" i="1"/>
  <c r="N379" i="1" s="1"/>
  <c r="L373" i="1"/>
  <c r="N373" i="1" s="1"/>
  <c r="L372" i="1"/>
  <c r="N372" i="1" s="1"/>
  <c r="L371" i="1"/>
  <c r="N371" i="1" s="1"/>
  <c r="L370" i="1"/>
  <c r="N370" i="1" s="1"/>
  <c r="L369" i="1"/>
  <c r="N369" i="1" s="1"/>
  <c r="L368" i="1"/>
  <c r="N368" i="1" s="1"/>
  <c r="L367" i="1"/>
  <c r="N367" i="1" s="1"/>
  <c r="L366" i="1"/>
  <c r="N366" i="1" s="1"/>
  <c r="L365" i="1"/>
  <c r="N365" i="1" s="1"/>
  <c r="L364" i="1"/>
  <c r="N364" i="1" s="1"/>
  <c r="L363" i="1"/>
  <c r="N363" i="1" s="1"/>
  <c r="L362" i="1"/>
  <c r="N362" i="1" s="1"/>
  <c r="L356" i="1"/>
  <c r="N356" i="1" s="1"/>
  <c r="L355" i="1"/>
  <c r="N355" i="1" s="1"/>
  <c r="L354" i="1"/>
  <c r="N354" i="1" s="1"/>
  <c r="L353" i="1"/>
  <c r="N353" i="1" s="1"/>
  <c r="L352" i="1"/>
  <c r="N352" i="1" s="1"/>
  <c r="L351" i="1"/>
  <c r="N351" i="1" s="1"/>
  <c r="L350" i="1"/>
  <c r="N350" i="1" s="1"/>
  <c r="L349" i="1"/>
  <c r="N349" i="1" s="1"/>
  <c r="L348" i="1"/>
  <c r="N348" i="1" s="1"/>
  <c r="L347" i="1"/>
  <c r="N347" i="1" s="1"/>
  <c r="L346" i="1"/>
  <c r="N346" i="1" s="1"/>
  <c r="L345" i="1"/>
  <c r="N345" i="1" s="1"/>
  <c r="L344" i="1"/>
  <c r="N344" i="1" s="1"/>
  <c r="L343" i="1"/>
  <c r="N343" i="1" s="1"/>
  <c r="L342" i="1"/>
  <c r="N342" i="1" s="1"/>
  <c r="L341" i="1"/>
  <c r="N341" i="1" s="1"/>
  <c r="L340" i="1"/>
  <c r="N340" i="1" s="1"/>
  <c r="L339" i="1"/>
  <c r="N339" i="1" s="1"/>
  <c r="L338" i="1"/>
  <c r="N338" i="1" s="1"/>
  <c r="L337" i="1"/>
  <c r="N337" i="1" s="1"/>
  <c r="L336" i="1"/>
  <c r="N336" i="1" s="1"/>
  <c r="L335" i="1"/>
  <c r="N335" i="1" s="1"/>
  <c r="L334" i="1"/>
  <c r="N334" i="1" s="1"/>
  <c r="L333" i="1"/>
  <c r="N333" i="1" s="1"/>
  <c r="L332" i="1"/>
  <c r="N332" i="1" s="1"/>
  <c r="L326" i="1"/>
  <c r="N326" i="1" s="1"/>
  <c r="L325" i="1"/>
  <c r="N325" i="1" s="1"/>
  <c r="L324" i="1"/>
  <c r="N324" i="1" s="1"/>
  <c r="L323" i="1"/>
  <c r="N323" i="1" s="1"/>
  <c r="L322" i="1"/>
  <c r="N322" i="1" s="1"/>
  <c r="L321" i="1"/>
  <c r="N321" i="1" s="1"/>
  <c r="L320" i="1"/>
  <c r="N320" i="1" s="1"/>
  <c r="L319" i="1"/>
  <c r="N319" i="1" s="1"/>
  <c r="L318" i="1"/>
  <c r="N318" i="1" s="1"/>
  <c r="L317" i="1"/>
  <c r="N317" i="1" s="1"/>
  <c r="L316" i="1"/>
  <c r="N316" i="1" s="1"/>
  <c r="L315" i="1"/>
  <c r="N315" i="1" s="1"/>
  <c r="L314" i="1"/>
  <c r="N314" i="1" s="1"/>
  <c r="L313" i="1"/>
  <c r="N313" i="1" s="1"/>
  <c r="L312" i="1"/>
  <c r="N312" i="1" s="1"/>
  <c r="L311" i="1"/>
  <c r="N311" i="1" s="1"/>
  <c r="L310" i="1"/>
  <c r="N310" i="1" s="1"/>
  <c r="L305" i="1"/>
  <c r="N305" i="1" s="1"/>
  <c r="L304" i="1"/>
  <c r="N304" i="1" s="1"/>
  <c r="L303" i="1"/>
  <c r="N303" i="1" s="1"/>
  <c r="L302" i="1"/>
  <c r="N302" i="1" s="1"/>
  <c r="L301" i="1"/>
  <c r="N301" i="1" s="1"/>
  <c r="L300" i="1"/>
  <c r="N300" i="1" s="1"/>
  <c r="L299" i="1"/>
  <c r="N299" i="1" s="1"/>
  <c r="L298" i="1"/>
  <c r="N298" i="1" s="1"/>
  <c r="L297" i="1"/>
  <c r="N297" i="1" s="1"/>
  <c r="L296" i="1"/>
  <c r="N296" i="1" s="1"/>
  <c r="L295" i="1"/>
  <c r="N295" i="1" s="1"/>
  <c r="L294" i="1"/>
  <c r="N294" i="1" s="1"/>
  <c r="L293" i="1"/>
  <c r="N293" i="1" s="1"/>
  <c r="L292" i="1"/>
  <c r="N292" i="1" s="1"/>
  <c r="L287" i="1"/>
  <c r="N287" i="1" s="1"/>
  <c r="L286" i="1"/>
  <c r="N286" i="1" s="1"/>
  <c r="L285" i="1"/>
  <c r="N285" i="1" s="1"/>
  <c r="L284" i="1"/>
  <c r="N284" i="1" s="1"/>
  <c r="L283" i="1"/>
  <c r="N283" i="1" s="1"/>
  <c r="L282" i="1"/>
  <c r="N282" i="1" s="1"/>
  <c r="L281" i="1"/>
  <c r="N281" i="1" s="1"/>
  <c r="L280" i="1"/>
  <c r="N280" i="1" s="1"/>
  <c r="L279" i="1"/>
  <c r="N279" i="1" s="1"/>
  <c r="L273" i="1"/>
  <c r="N273" i="1" s="1"/>
  <c r="L272" i="1"/>
  <c r="N272" i="1" s="1"/>
  <c r="L271" i="1"/>
  <c r="N271" i="1" s="1"/>
  <c r="L270" i="1"/>
  <c r="N270" i="1" s="1"/>
  <c r="L269" i="1"/>
  <c r="N269" i="1" s="1"/>
  <c r="L268" i="1"/>
  <c r="N268" i="1" s="1"/>
  <c r="L267" i="1"/>
  <c r="N267" i="1" s="1"/>
  <c r="L266" i="1"/>
  <c r="N266" i="1" s="1"/>
  <c r="L265" i="1"/>
  <c r="N265" i="1" s="1"/>
  <c r="L264" i="1"/>
  <c r="N264" i="1" s="1"/>
  <c r="L263" i="1"/>
  <c r="N263" i="1" s="1"/>
  <c r="L262" i="1"/>
  <c r="N262" i="1" s="1"/>
  <c r="L257" i="1"/>
  <c r="N257" i="1" s="1"/>
  <c r="L256" i="1"/>
  <c r="N256" i="1" s="1"/>
  <c r="L255" i="1"/>
  <c r="N255" i="1" s="1"/>
  <c r="L254" i="1"/>
  <c r="N254" i="1" s="1"/>
  <c r="L253" i="1"/>
  <c r="N253" i="1" s="1"/>
  <c r="L252" i="1"/>
  <c r="N252" i="1" s="1"/>
  <c r="L247" i="1"/>
  <c r="N247" i="1" s="1"/>
  <c r="L246" i="1"/>
  <c r="N246" i="1" s="1"/>
  <c r="L245" i="1"/>
  <c r="N245" i="1" s="1"/>
  <c r="L244" i="1"/>
  <c r="N244" i="1" s="1"/>
  <c r="L243" i="1"/>
  <c r="N243" i="1" s="1"/>
  <c r="L242" i="1"/>
  <c r="N242" i="1" s="1"/>
  <c r="L241" i="1"/>
  <c r="N241" i="1" s="1"/>
  <c r="L235" i="1"/>
  <c r="N235" i="1" s="1"/>
  <c r="L234" i="1"/>
  <c r="N234" i="1" s="1"/>
  <c r="L233" i="1"/>
  <c r="N233" i="1" s="1"/>
  <c r="L232" i="1"/>
  <c r="N232" i="1" s="1"/>
  <c r="L231" i="1"/>
  <c r="N231" i="1" s="1"/>
  <c r="L230" i="1"/>
  <c r="N230" i="1" s="1"/>
  <c r="L229" i="1"/>
  <c r="N229" i="1" s="1"/>
  <c r="L228" i="1"/>
  <c r="N228" i="1" s="1"/>
  <c r="L227" i="1"/>
  <c r="N227" i="1" s="1"/>
  <c r="L221" i="1"/>
  <c r="N221" i="1" s="1"/>
  <c r="L220" i="1"/>
  <c r="N220" i="1" s="1"/>
  <c r="L219" i="1"/>
  <c r="N219" i="1" s="1"/>
  <c r="L218" i="1"/>
  <c r="N218" i="1" s="1"/>
  <c r="L217" i="1"/>
  <c r="N217" i="1" s="1"/>
  <c r="L216" i="1"/>
  <c r="N216" i="1" s="1"/>
  <c r="L215" i="1"/>
  <c r="N215" i="1" s="1"/>
  <c r="L210" i="1"/>
  <c r="N210" i="1" s="1"/>
  <c r="L209" i="1"/>
  <c r="N209" i="1" s="1"/>
  <c r="L208" i="1"/>
  <c r="N208" i="1" s="1"/>
  <c r="L207" i="1"/>
  <c r="N207" i="1" s="1"/>
  <c r="L206" i="1"/>
  <c r="N206" i="1" s="1"/>
  <c r="L205" i="1"/>
  <c r="N205" i="1" s="1"/>
  <c r="L204" i="1"/>
  <c r="N204" i="1" s="1"/>
  <c r="L203" i="1"/>
  <c r="N203" i="1" s="1"/>
  <c r="L202" i="1"/>
  <c r="N202" i="1" s="1"/>
  <c r="L201" i="1"/>
  <c r="N201" i="1" s="1"/>
  <c r="L200" i="1"/>
  <c r="N200" i="1" s="1"/>
  <c r="L199" i="1"/>
  <c r="N199" i="1" s="1"/>
  <c r="L198" i="1"/>
  <c r="N198" i="1" s="1"/>
  <c r="L197" i="1"/>
  <c r="N197" i="1" s="1"/>
  <c r="L196" i="1"/>
  <c r="N196" i="1" s="1"/>
  <c r="L195" i="1"/>
  <c r="N195" i="1" s="1"/>
  <c r="L194" i="1"/>
  <c r="N194" i="1" s="1"/>
  <c r="L193" i="1"/>
  <c r="N193" i="1" s="1"/>
  <c r="L192" i="1"/>
  <c r="N192" i="1" s="1"/>
  <c r="L191" i="1"/>
  <c r="N191" i="1" s="1"/>
  <c r="L190" i="1"/>
  <c r="N190" i="1" s="1"/>
  <c r="L189" i="1"/>
  <c r="N189" i="1" s="1"/>
  <c r="L188" i="1"/>
  <c r="N188" i="1" s="1"/>
  <c r="L182" i="1"/>
  <c r="N182" i="1" s="1"/>
  <c r="L181" i="1"/>
  <c r="N181" i="1" s="1"/>
  <c r="L180" i="1"/>
  <c r="N180" i="1" s="1"/>
  <c r="L179" i="1"/>
  <c r="N179" i="1" s="1"/>
  <c r="L178" i="1"/>
  <c r="N178" i="1" s="1"/>
  <c r="L177" i="1"/>
  <c r="N177" i="1" s="1"/>
  <c r="L176" i="1"/>
  <c r="N176" i="1" s="1"/>
  <c r="L175" i="1"/>
  <c r="N175" i="1" s="1"/>
  <c r="L174" i="1"/>
  <c r="N174" i="1" s="1"/>
  <c r="L173" i="1"/>
  <c r="N173" i="1" s="1"/>
  <c r="L168" i="1"/>
  <c r="N168" i="1" s="1"/>
  <c r="L167" i="1"/>
  <c r="N167" i="1" s="1"/>
  <c r="L166" i="1"/>
  <c r="N166" i="1" s="1"/>
  <c r="L165" i="1"/>
  <c r="N165" i="1" s="1"/>
  <c r="L164" i="1"/>
  <c r="N164" i="1" s="1"/>
  <c r="L163" i="1"/>
  <c r="N163" i="1" s="1"/>
  <c r="L162" i="1"/>
  <c r="N162" i="1" s="1"/>
  <c r="L161" i="1"/>
  <c r="N161" i="1" s="1"/>
  <c r="L160" i="1"/>
  <c r="N160" i="1" s="1"/>
  <c r="L159" i="1"/>
  <c r="N159" i="1" s="1"/>
  <c r="L158" i="1"/>
  <c r="N158" i="1" s="1"/>
  <c r="L157" i="1"/>
  <c r="N157" i="1" s="1"/>
  <c r="L156" i="1"/>
  <c r="N156" i="1" s="1"/>
  <c r="L155" i="1"/>
  <c r="N155" i="1" s="1"/>
  <c r="L154" i="1"/>
  <c r="N154" i="1" s="1"/>
  <c r="L148" i="1"/>
  <c r="N148" i="1" s="1"/>
  <c r="L147" i="1"/>
  <c r="N147" i="1" s="1"/>
  <c r="L146" i="1"/>
  <c r="N146" i="1" s="1"/>
  <c r="L145" i="1"/>
  <c r="N145" i="1" s="1"/>
  <c r="L144" i="1"/>
  <c r="N144" i="1" s="1"/>
  <c r="L143" i="1"/>
  <c r="N143" i="1" s="1"/>
  <c r="L142" i="1"/>
  <c r="N142" i="1" s="1"/>
  <c r="L141" i="1"/>
  <c r="N141" i="1" s="1"/>
  <c r="L140" i="1"/>
  <c r="N140" i="1" s="1"/>
  <c r="L139" i="1"/>
  <c r="N139" i="1" s="1"/>
  <c r="L138" i="1"/>
  <c r="N138" i="1" s="1"/>
  <c r="L137" i="1"/>
  <c r="N137" i="1" s="1"/>
  <c r="L136" i="1"/>
  <c r="N136" i="1" s="1"/>
  <c r="L135" i="1"/>
  <c r="N135" i="1" s="1"/>
  <c r="L134" i="1"/>
  <c r="N134" i="1" s="1"/>
  <c r="L133" i="1"/>
  <c r="N133" i="1" s="1"/>
  <c r="L132" i="1"/>
  <c r="N132" i="1" s="1"/>
  <c r="L131" i="1"/>
  <c r="N131" i="1" s="1"/>
  <c r="L130" i="1"/>
  <c r="N130" i="1" s="1"/>
  <c r="L129" i="1"/>
  <c r="N129" i="1" s="1"/>
  <c r="N123" i="1"/>
  <c r="L123" i="1"/>
  <c r="N122" i="1"/>
  <c r="L122" i="1"/>
  <c r="N121" i="1"/>
  <c r="L121" i="1"/>
  <c r="L120" i="1"/>
  <c r="N120" i="1" s="1"/>
  <c r="L119" i="1"/>
  <c r="N119" i="1" s="1"/>
  <c r="L118" i="1"/>
  <c r="N118" i="1" s="1"/>
  <c r="L117" i="1"/>
  <c r="N117" i="1" s="1"/>
  <c r="L116" i="1"/>
  <c r="N116" i="1" s="1"/>
  <c r="L115" i="1"/>
  <c r="N115" i="1" s="1"/>
  <c r="N114" i="1"/>
  <c r="L114" i="1"/>
  <c r="L109" i="1"/>
  <c r="N109" i="1" s="1"/>
  <c r="L108" i="1"/>
  <c r="N108" i="1" s="1"/>
  <c r="L107" i="1"/>
  <c r="N107" i="1" s="1"/>
  <c r="L106" i="1"/>
  <c r="N106" i="1" s="1"/>
  <c r="L105" i="1"/>
  <c r="N105" i="1" s="1"/>
  <c r="L104" i="1"/>
  <c r="N104" i="1" s="1"/>
  <c r="L103" i="1"/>
  <c r="N103" i="1" s="1"/>
  <c r="L102" i="1"/>
  <c r="N102" i="1" s="1"/>
  <c r="L101" i="1"/>
  <c r="N101" i="1" s="1"/>
  <c r="L100" i="1"/>
  <c r="N100" i="1" s="1"/>
  <c r="L99" i="1"/>
  <c r="N99" i="1" s="1"/>
  <c r="L98" i="1"/>
  <c r="N98" i="1" s="1"/>
  <c r="L97" i="1"/>
  <c r="N97" i="1" s="1"/>
  <c r="L96" i="1"/>
  <c r="N96" i="1" s="1"/>
  <c r="L95" i="1"/>
  <c r="N95" i="1" s="1"/>
  <c r="L94" i="1"/>
  <c r="N94" i="1" s="1"/>
  <c r="L93" i="1"/>
  <c r="N93" i="1" s="1"/>
  <c r="N9" i="1"/>
  <c r="N10" i="1"/>
  <c r="N11" i="1"/>
  <c r="N12" i="1"/>
  <c r="N13" i="1"/>
  <c r="N31" i="1"/>
  <c r="N8" i="1"/>
  <c r="L9" i="1"/>
  <c r="L10" i="1"/>
  <c r="L11" i="1"/>
  <c r="L12" i="1"/>
  <c r="L13" i="1"/>
  <c r="L14" i="1"/>
  <c r="N14" i="1" s="1"/>
  <c r="L15" i="1"/>
  <c r="L16" i="1"/>
  <c r="N16" i="1" s="1"/>
  <c r="L17" i="1"/>
  <c r="N17" i="1" s="1"/>
  <c r="L18" i="1"/>
  <c r="N18" i="1" s="1"/>
  <c r="L19" i="1"/>
  <c r="N19" i="1" s="1"/>
  <c r="L20" i="1"/>
  <c r="N20" i="1" s="1"/>
  <c r="L21" i="1"/>
  <c r="N21" i="1" s="1"/>
  <c r="L22" i="1"/>
  <c r="N22" i="1" s="1"/>
  <c r="L23" i="1"/>
  <c r="N23" i="1" s="1"/>
  <c r="L24" i="1"/>
  <c r="N24" i="1" s="1"/>
  <c r="L25" i="1"/>
  <c r="N25" i="1" s="1"/>
  <c r="L26" i="1"/>
  <c r="N26" i="1" s="1"/>
  <c r="L27" i="1"/>
  <c r="N27" i="1" s="1"/>
  <c r="L28" i="1"/>
  <c r="N28" i="1" s="1"/>
  <c r="L29" i="1"/>
  <c r="N29" i="1" s="1"/>
  <c r="L30" i="1"/>
  <c r="N30" i="1" s="1"/>
  <c r="L31" i="1"/>
  <c r="L32" i="1"/>
  <c r="N32" i="1" s="1"/>
  <c r="L33" i="1"/>
  <c r="N33" i="1" s="1"/>
  <c r="L34" i="1"/>
  <c r="N34" i="1" s="1"/>
  <c r="L35" i="1"/>
  <c r="N35" i="1" s="1"/>
  <c r="L36" i="1"/>
  <c r="N36" i="1" s="1"/>
  <c r="L37" i="1"/>
  <c r="N37" i="1" s="1"/>
  <c r="L38" i="1"/>
  <c r="N38" i="1" s="1"/>
  <c r="L39" i="1"/>
  <c r="N39" i="1" s="1"/>
  <c r="L40" i="1"/>
  <c r="N40" i="1" s="1"/>
  <c r="L41" i="1"/>
  <c r="N41" i="1" s="1"/>
  <c r="L42" i="1"/>
  <c r="N42" i="1" s="1"/>
  <c r="L43" i="1"/>
  <c r="N43" i="1" s="1"/>
  <c r="L44" i="1"/>
  <c r="N44" i="1" s="1"/>
  <c r="L45" i="1"/>
  <c r="N45" i="1" s="1"/>
  <c r="L46" i="1"/>
  <c r="N46" i="1" s="1"/>
  <c r="L47" i="1"/>
  <c r="N47" i="1" s="1"/>
  <c r="L48" i="1"/>
  <c r="N48" i="1" s="1"/>
  <c r="L49" i="1"/>
  <c r="N49" i="1" s="1"/>
  <c r="L50" i="1"/>
  <c r="N50" i="1" s="1"/>
  <c r="L51" i="1"/>
  <c r="N51" i="1" s="1"/>
  <c r="L52" i="1"/>
  <c r="N52" i="1" s="1"/>
  <c r="L53" i="1"/>
  <c r="N53" i="1" s="1"/>
  <c r="L54" i="1"/>
  <c r="N54" i="1" s="1"/>
  <c r="L55" i="1"/>
  <c r="N55" i="1" s="1"/>
  <c r="L56" i="1"/>
  <c r="N56" i="1" s="1"/>
  <c r="L57" i="1"/>
  <c r="N57" i="1" s="1"/>
  <c r="L58" i="1"/>
  <c r="N58" i="1" s="1"/>
  <c r="L59" i="1"/>
  <c r="N59" i="1" s="1"/>
  <c r="L60" i="1"/>
  <c r="N60" i="1" s="1"/>
  <c r="L61" i="1"/>
  <c r="N61" i="1" s="1"/>
  <c r="L62" i="1"/>
  <c r="N62" i="1" s="1"/>
  <c r="L63" i="1"/>
  <c r="N63" i="1" s="1"/>
  <c r="L64" i="1"/>
  <c r="N64" i="1" s="1"/>
  <c r="L65" i="1"/>
  <c r="N65" i="1" s="1"/>
  <c r="L66" i="1"/>
  <c r="N66" i="1" s="1"/>
  <c r="L67" i="1"/>
  <c r="N67" i="1" s="1"/>
  <c r="L68" i="1"/>
  <c r="N68" i="1" s="1"/>
  <c r="L69" i="1"/>
  <c r="N69" i="1" s="1"/>
  <c r="L70" i="1"/>
  <c r="N70" i="1" s="1"/>
  <c r="L71" i="1"/>
  <c r="N71" i="1" s="1"/>
  <c r="L72" i="1"/>
  <c r="N72" i="1" s="1"/>
  <c r="L73" i="1"/>
  <c r="N73" i="1" s="1"/>
  <c r="L74" i="1"/>
  <c r="N74" i="1" s="1"/>
  <c r="L75" i="1"/>
  <c r="N75" i="1" s="1"/>
  <c r="L76" i="1"/>
  <c r="N76" i="1" s="1"/>
  <c r="L77" i="1"/>
  <c r="N77" i="1" s="1"/>
  <c r="L78" i="1"/>
  <c r="N78" i="1" s="1"/>
  <c r="L79" i="1"/>
  <c r="N79" i="1" s="1"/>
  <c r="L80" i="1"/>
  <c r="N80" i="1" s="1"/>
  <c r="L81" i="1"/>
  <c r="N81" i="1" s="1"/>
  <c r="L82" i="1"/>
  <c r="N82" i="1" s="1"/>
  <c r="L83" i="1"/>
  <c r="N83" i="1" s="1"/>
  <c r="L84" i="1"/>
  <c r="N84" i="1" s="1"/>
  <c r="L85" i="1"/>
  <c r="N85" i="1" s="1"/>
  <c r="L86" i="1"/>
  <c r="N86" i="1" s="1"/>
  <c r="L87" i="1"/>
  <c r="N87" i="1" s="1"/>
  <c r="L8" i="1"/>
  <c r="N1050" i="1" l="1"/>
  <c r="C59" i="3" s="1"/>
  <c r="L1050" i="1"/>
  <c r="N1038" i="1"/>
  <c r="C58" i="3" s="1"/>
  <c r="L1038" i="1"/>
  <c r="N1015" i="1"/>
  <c r="C57" i="3" s="1"/>
  <c r="L1015" i="1"/>
  <c r="N986" i="1"/>
  <c r="C56" i="3" s="1"/>
  <c r="L986" i="1"/>
  <c r="L972" i="1"/>
  <c r="N972" i="1"/>
  <c r="C55" i="3" s="1"/>
  <c r="N963" i="1"/>
  <c r="C54" i="3" s="1"/>
  <c r="L963" i="1"/>
  <c r="N922" i="1"/>
  <c r="C53" i="3" s="1"/>
  <c r="L922" i="1"/>
  <c r="L910" i="1"/>
  <c r="N910" i="1"/>
  <c r="C52" i="3" s="1"/>
  <c r="N896" i="1"/>
  <c r="C51" i="3" s="1"/>
  <c r="L896" i="1"/>
  <c r="N877" i="1"/>
  <c r="C50" i="3" s="1"/>
  <c r="L877" i="1"/>
  <c r="N859" i="1"/>
  <c r="C49" i="3" s="1"/>
  <c r="L859" i="1"/>
  <c r="N835" i="1"/>
  <c r="C47" i="3" s="1"/>
  <c r="L835" i="1"/>
  <c r="N812" i="1"/>
  <c r="C46" i="3" s="1"/>
  <c r="L812" i="1"/>
  <c r="N792" i="1"/>
  <c r="C45" i="3" s="1"/>
  <c r="L792" i="1"/>
  <c r="N768" i="1"/>
  <c r="C43" i="3" s="1"/>
  <c r="L768" i="1"/>
  <c r="N754" i="1"/>
  <c r="C42" i="3" s="1"/>
  <c r="L754" i="1"/>
  <c r="N729" i="1"/>
  <c r="C41" i="3" s="1"/>
  <c r="L729" i="1"/>
  <c r="N712" i="1"/>
  <c r="C40" i="3" s="1"/>
  <c r="L712" i="1"/>
  <c r="N688" i="1"/>
  <c r="C39" i="3" s="1"/>
  <c r="L688" i="1"/>
  <c r="N667" i="1"/>
  <c r="C38" i="3" s="1"/>
  <c r="L667" i="1"/>
  <c r="N648" i="1"/>
  <c r="C37" i="3" s="1"/>
  <c r="L648" i="1"/>
  <c r="N638" i="1"/>
  <c r="C36" i="3" s="1"/>
  <c r="L638" i="1"/>
  <c r="N606" i="1"/>
  <c r="C35" i="3" s="1"/>
  <c r="L606" i="1"/>
  <c r="N587" i="1"/>
  <c r="C34" i="3" s="1"/>
  <c r="L587" i="1"/>
  <c r="N569" i="1"/>
  <c r="C33" i="3" s="1"/>
  <c r="L569" i="1"/>
  <c r="N552" i="1"/>
  <c r="C32" i="3" s="1"/>
  <c r="L552" i="1"/>
  <c r="N523" i="1"/>
  <c r="C31" i="3" s="1"/>
  <c r="L523" i="1"/>
  <c r="N507" i="1"/>
  <c r="C30" i="3" s="1"/>
  <c r="L507" i="1"/>
  <c r="N494" i="1"/>
  <c r="C29" i="3" s="1"/>
  <c r="L494" i="1"/>
  <c r="L464" i="1"/>
  <c r="N464" i="1"/>
  <c r="C27" i="3" s="1"/>
  <c r="N442" i="1"/>
  <c r="C26" i="3" s="1"/>
  <c r="L442" i="1"/>
  <c r="N428" i="1"/>
  <c r="C25" i="3" s="1"/>
  <c r="L428" i="1"/>
  <c r="N414" i="1"/>
  <c r="C24" i="3" s="1"/>
  <c r="L414" i="1"/>
  <c r="N395" i="1"/>
  <c r="C23" i="3" s="1"/>
  <c r="L395" i="1"/>
  <c r="N384" i="1"/>
  <c r="C22" i="3" s="1"/>
  <c r="L384" i="1"/>
  <c r="N374" i="1"/>
  <c r="C21" i="3" s="1"/>
  <c r="L374" i="1"/>
  <c r="N357" i="1"/>
  <c r="C20" i="3" s="1"/>
  <c r="L357" i="1"/>
  <c r="N327" i="1"/>
  <c r="C19" i="3" s="1"/>
  <c r="L327" i="1"/>
  <c r="N306" i="1"/>
  <c r="C18" i="3" s="1"/>
  <c r="L306" i="1"/>
  <c r="N288" i="1"/>
  <c r="C17" i="3" s="1"/>
  <c r="L288" i="1"/>
  <c r="N274" i="1"/>
  <c r="C16" i="3" s="1"/>
  <c r="L274" i="1"/>
  <c r="N258" i="1"/>
  <c r="C15" i="3" s="1"/>
  <c r="L258" i="1"/>
  <c r="N248" i="1"/>
  <c r="C14" i="3" s="1"/>
  <c r="L248" i="1"/>
  <c r="N236" i="1"/>
  <c r="C13" i="3" s="1"/>
  <c r="L236" i="1"/>
  <c r="N222" i="1"/>
  <c r="C12" i="3" s="1"/>
  <c r="L222" i="1"/>
  <c r="N211" i="1"/>
  <c r="C11" i="3" s="1"/>
  <c r="L211" i="1"/>
  <c r="N183" i="1"/>
  <c r="C10" i="3" s="1"/>
  <c r="L183" i="1"/>
  <c r="N169" i="1"/>
  <c r="C9" i="3" s="1"/>
  <c r="L169" i="1"/>
  <c r="N149" i="1"/>
  <c r="C8" i="3" s="1"/>
  <c r="L149" i="1"/>
  <c r="N124" i="1"/>
  <c r="C7" i="3" s="1"/>
  <c r="L124" i="1"/>
  <c r="N110" i="1"/>
  <c r="C6" i="3" s="1"/>
  <c r="L110" i="1"/>
  <c r="L88" i="1"/>
  <c r="N15" i="1"/>
  <c r="N88" i="1" s="1"/>
  <c r="C5" i="3" s="1"/>
  <c r="B59" i="3"/>
  <c r="B58" i="3"/>
  <c r="B57" i="3"/>
  <c r="B56" i="3"/>
  <c r="B55" i="3"/>
  <c r="B54" i="3" l="1"/>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alcChain>
</file>

<file path=xl/comments1.xml><?xml version="1.0" encoding="utf-8"?>
<comments xmlns="http://schemas.openxmlformats.org/spreadsheetml/2006/main">
  <authors>
    <author>Vince Barr</author>
  </authors>
  <commentList>
    <comment ref="O417" authorId="0" shapeId="0">
      <text>
        <r>
          <rPr>
            <b/>
            <sz val="9"/>
            <color indexed="81"/>
            <rFont val="Tahoma"/>
            <charset val="1"/>
          </rPr>
          <t>Vince Barr:</t>
        </r>
        <r>
          <rPr>
            <sz val="9"/>
            <color indexed="81"/>
            <rFont val="Tahoma"/>
            <charset val="1"/>
          </rPr>
          <t xml:space="preserve">
There is no tiebreaker in the 5th set at Wimbledon but since the score got to 6-all, I went ahead and awarded 3 bonus points as though the tiebreaker was played.</t>
        </r>
      </text>
    </comment>
    <comment ref="O561" authorId="0" shapeId="0">
      <text>
        <r>
          <rPr>
            <b/>
            <sz val="9"/>
            <color indexed="81"/>
            <rFont val="Tahoma"/>
            <charset val="1"/>
          </rPr>
          <t>Vince Barr:</t>
        </r>
        <r>
          <rPr>
            <sz val="9"/>
            <color indexed="81"/>
            <rFont val="Tahoma"/>
            <charset val="1"/>
          </rPr>
          <t xml:space="preserve">
No 5th set tiebreaker at Wimbledon, awarded 3 bonus points anyway</t>
        </r>
      </text>
    </comment>
    <comment ref="O635" authorId="0" shapeId="0">
      <text>
        <r>
          <rPr>
            <b/>
            <sz val="9"/>
            <color indexed="81"/>
            <rFont val="Tahoma"/>
            <charset val="1"/>
          </rPr>
          <t>Vince Barr:</t>
        </r>
        <r>
          <rPr>
            <sz val="9"/>
            <color indexed="81"/>
            <rFont val="Tahoma"/>
            <charset val="1"/>
          </rPr>
          <t xml:space="preserve">
No 5th set tiebreaker at the French Open, awarded 3 bonus points anyway</t>
        </r>
      </text>
    </comment>
    <comment ref="O776" authorId="0" shapeId="0">
      <text>
        <r>
          <rPr>
            <b/>
            <sz val="9"/>
            <color indexed="81"/>
            <rFont val="Tahoma"/>
            <charset val="1"/>
          </rPr>
          <t>Vince Barr:</t>
        </r>
        <r>
          <rPr>
            <sz val="9"/>
            <color indexed="81"/>
            <rFont val="Tahoma"/>
            <charset val="1"/>
          </rPr>
          <t xml:space="preserve">
The Australian Open has no 5th set tiebreaker, but I awarded 3 points anyway</t>
        </r>
      </text>
    </comment>
    <comment ref="B1441" authorId="0" shapeId="0">
      <text>
        <r>
          <rPr>
            <b/>
            <sz val="9"/>
            <color indexed="81"/>
            <rFont val="Tahoma"/>
            <family val="2"/>
          </rPr>
          <t>Vince Barr:</t>
        </r>
        <r>
          <rPr>
            <sz val="9"/>
            <color indexed="81"/>
            <rFont val="Tahoma"/>
            <family val="2"/>
          </rPr>
          <t xml:space="preserve">
Official ATP Tour statistics count the series between these two players as Lendl 21, McEnroe 15.  But the match details shows Lendl has another win to make it 22-15 in his favor.  My best guess is that the 1981 Davis Cup Quarterfinal match between these two does not count because it is an ITF event rather than an ATP (or Grand Slam event).</t>
        </r>
      </text>
    </comment>
    <comment ref="C1735" authorId="0" shapeId="0">
      <text>
        <r>
          <rPr>
            <b/>
            <sz val="9"/>
            <color indexed="81"/>
            <rFont val="Tahoma"/>
            <family val="2"/>
          </rPr>
          <t>Vince Barr:</t>
        </r>
        <r>
          <rPr>
            <sz val="9"/>
            <color indexed="81"/>
            <rFont val="Tahoma"/>
            <family val="2"/>
          </rPr>
          <t xml:space="preserve">
This event was called the U.S. Championships before the Open era began in April, 1968.  For simplicity's sake, and because I double points earned in the grand slams, I have retroactively used the "Open" term prior to its actual use.  A similar change has been made with the French and Australian Championships they met in prior to the Open era.</t>
        </r>
      </text>
    </comment>
  </commentList>
</comments>
</file>

<file path=xl/sharedStrings.xml><?xml version="1.0" encoding="utf-8"?>
<sst xmlns="http://schemas.openxmlformats.org/spreadsheetml/2006/main" count="12426" uniqueCount="1689">
  <si>
    <t>AKRON</t>
  </si>
  <si>
    <t>R16</t>
  </si>
  <si>
    <t>CARPET</t>
  </si>
  <si>
    <t>Chris Evert</t>
  </si>
  <si>
    <t>7-6 6-3</t>
  </si>
  <si>
    <t>S</t>
  </si>
  <si>
    <t>CLAY</t>
  </si>
  <si>
    <t>7-5 6-3</t>
  </si>
  <si>
    <t>SAN FRANCISCO</t>
  </si>
  <si>
    <t>R32</t>
  </si>
  <si>
    <t>6-7 6-3 6-1</t>
  </si>
  <si>
    <t>ROME</t>
  </si>
  <si>
    <t>F</t>
  </si>
  <si>
    <t>6-3 6-3</t>
  </si>
  <si>
    <t>HARD</t>
  </si>
  <si>
    <t>6-4 6-3</t>
  </si>
  <si>
    <t>WASHINGTON DC</t>
  </si>
  <si>
    <t>Q</t>
  </si>
  <si>
    <t>Martina Navratilova</t>
  </si>
  <si>
    <t>3-6 6-4 7-6 (4)</t>
  </si>
  <si>
    <t>6-3 6-1</t>
  </si>
  <si>
    <t>CHICAGO</t>
  </si>
  <si>
    <t>6-4 6-0</t>
  </si>
  <si>
    <t>PHILADELPHIA</t>
  </si>
  <si>
    <t>7-6 6-4</t>
  </si>
  <si>
    <t>VS CHAMPIONSHIPS</t>
  </si>
  <si>
    <t>6-4 6-2</t>
  </si>
  <si>
    <t>AMELIA ISLAND</t>
  </si>
  <si>
    <t>7-5 6-4</t>
  </si>
  <si>
    <t>6-1 6-0</t>
  </si>
  <si>
    <t>FRENCH OPEN</t>
  </si>
  <si>
    <t>2-6 6-2 6-1</t>
  </si>
  <si>
    <t>US OPEN</t>
  </si>
  <si>
    <t>6-4 6-4</t>
  </si>
  <si>
    <t>ATLANTA</t>
  </si>
  <si>
    <t>2-6 6-2 6-0</t>
  </si>
  <si>
    <t>AUSTIN</t>
  </si>
  <si>
    <t>6-0 6-3</t>
  </si>
  <si>
    <t>HOUSTON</t>
  </si>
  <si>
    <t>6-3 6-4</t>
  </si>
  <si>
    <t>WIMBLEDON</t>
  </si>
  <si>
    <t>GRASS</t>
  </si>
  <si>
    <t>6-3 6-0</t>
  </si>
  <si>
    <t>6-2 6-3</t>
  </si>
  <si>
    <t>SEATTLE</t>
  </si>
  <si>
    <t>6-2 6-4</t>
  </si>
  <si>
    <t>LOS ANGELES</t>
  </si>
  <si>
    <t>6-2 2-6 6-1</t>
  </si>
  <si>
    <t>6-4 4-6 6-3</t>
  </si>
  <si>
    <t>TUCSON</t>
  </si>
  <si>
    <t>6-3 7-6</t>
  </si>
  <si>
    <t>PALM SPRINGS</t>
  </si>
  <si>
    <t>R2</t>
  </si>
  <si>
    <t>6-4 6-1</t>
  </si>
  <si>
    <t>EASTBOURNE</t>
  </si>
  <si>
    <t>6-4 4-6 9-7</t>
  </si>
  <si>
    <t>2-6 6-4 7-5</t>
  </si>
  <si>
    <t>7-6 0-6 6-3</t>
  </si>
  <si>
    <t>TOKYO</t>
  </si>
  <si>
    <t>7-5 6-2</t>
  </si>
  <si>
    <t>OAKLAND</t>
  </si>
  <si>
    <t>7-5 7-5</t>
  </si>
  <si>
    <t>DALLAS</t>
  </si>
  <si>
    <t>7-5 5-7 13-11</t>
  </si>
  <si>
    <t>PHOENIX</t>
  </si>
  <si>
    <t>6-1 6-3</t>
  </si>
  <si>
    <t>BRIGHTON</t>
  </si>
  <si>
    <t>4-6 6-4 6-2</t>
  </si>
  <si>
    <t>6-4 5-7 6-3</t>
  </si>
  <si>
    <t>LION CUP - TOKYO</t>
  </si>
  <si>
    <t>7-6 6-2</t>
  </si>
  <si>
    <t>R128</t>
  </si>
  <si>
    <t>6-0 6-0</t>
  </si>
  <si>
    <t>7-5 4-6 6-4</t>
  </si>
  <si>
    <t>LION CUP</t>
  </si>
  <si>
    <t>6-3 6-2</t>
  </si>
  <si>
    <t>SYDNEY</t>
  </si>
  <si>
    <t>6-4 2-6 6-1</t>
  </si>
  <si>
    <t>AUSTRALIAN OPEN</t>
  </si>
  <si>
    <t>6-7 6-4 7-5</t>
  </si>
  <si>
    <t>6-1 3-6 6-2</t>
  </si>
  <si>
    <t>6-1 6-4</t>
  </si>
  <si>
    <t>6-3 2-6 6-3</t>
  </si>
  <si>
    <t>TOYOTA CHAMPIONSHIPS</t>
  </si>
  <si>
    <t>4-6 6-1 6-2</t>
  </si>
  <si>
    <t>6-2 6-0</t>
  </si>
  <si>
    <t>TORONTO</t>
  </si>
  <si>
    <t>6-4 4-6 6-1</t>
  </si>
  <si>
    <t>6-2 6-2</t>
  </si>
  <si>
    <t>LIVINGSTON</t>
  </si>
  <si>
    <t>6-2 7-6 (4)</t>
  </si>
  <si>
    <t>7-6 (5) 6-2</t>
  </si>
  <si>
    <t>4-6 6-4 6-4</t>
  </si>
  <si>
    <t>KEY BISCAYNE</t>
  </si>
  <si>
    <t>DELRAY BEACH</t>
  </si>
  <si>
    <t>6-3 6-7 (4) 7-5</t>
  </si>
  <si>
    <t>4-6 6-3 6-2</t>
  </si>
  <si>
    <t>6-2 4-6 6-2</t>
  </si>
  <si>
    <t>6-2 6-1</t>
  </si>
  <si>
    <t>2-6 6-3 6-3</t>
  </si>
  <si>
    <t>7-6 (5) 6-3</t>
  </si>
  <si>
    <t>3-6 6-1 7-6 (4)</t>
  </si>
  <si>
    <t>6-2 5-7 6-4</t>
  </si>
  <si>
    <t>FILDERSTADT</t>
  </si>
  <si>
    <t>7-5 6-1</t>
  </si>
  <si>
    <t>6-2 7-5</t>
  </si>
  <si>
    <t>6-0 6-4</t>
  </si>
  <si>
    <t>6-1 4-6 7-5</t>
  </si>
  <si>
    <t>Martina Navratilova vs. Chris Evert (Martina led, 43-37)</t>
  </si>
  <si>
    <t>Quarter</t>
  </si>
  <si>
    <t>Semi</t>
  </si>
  <si>
    <t>Final</t>
  </si>
  <si>
    <t>Tiebreak</t>
  </si>
  <si>
    <t>Total</t>
  </si>
  <si>
    <t>Slam?</t>
  </si>
  <si>
    <t>Subtotal</t>
  </si>
  <si>
    <t>Steffi Graf vs. Monica Seles (Steffi led 10-5)</t>
  </si>
  <si>
    <t>Steffi Graf</t>
  </si>
  <si>
    <t>6-3 3-6 6-3</t>
  </si>
  <si>
    <t>6-0 6-1</t>
  </si>
  <si>
    <t>BERLIN</t>
  </si>
  <si>
    <t>Monica Seles</t>
  </si>
  <si>
    <t>7-6 (6) 6-4</t>
  </si>
  <si>
    <t>SAN ANTONIO</t>
  </si>
  <si>
    <t>HAMBURG</t>
  </si>
  <si>
    <t>7-5 6-7 (7) 6-3</t>
  </si>
  <si>
    <t>6-2 3-6 10-8</t>
  </si>
  <si>
    <t>7-6 (6) 0-6 6-3</t>
  </si>
  <si>
    <t>CHASE CHAMPIONSHIPS</t>
  </si>
  <si>
    <t>1-6 6-4 6-4</t>
  </si>
  <si>
    <t>6-7 (7) 6-3 6-4</t>
  </si>
  <si>
    <t>Stefi Graf vs. Martina Navratilova (series tied, 9-all)</t>
  </si>
  <si>
    <t>FT. LAUDERDALE</t>
  </si>
  <si>
    <t>6-1 6-7 (3) 7-6 (8)</t>
  </si>
  <si>
    <t>7-6 (3) 6-2</t>
  </si>
  <si>
    <t>MIAMI</t>
  </si>
  <si>
    <t>6-4 4-6 8-6</t>
  </si>
  <si>
    <t>7-6 (4) 6-1</t>
  </si>
  <si>
    <t>5-7 6-2 6-1</t>
  </si>
  <si>
    <t>6-2 6-7 (7) 6-1</t>
  </si>
  <si>
    <t>3-6 7-5 6-1</t>
  </si>
  <si>
    <t>6-4 7-5 2-6 6-2</t>
  </si>
  <si>
    <t>7-6 (2) 6-7 (6) 6-4</t>
  </si>
  <si>
    <t>ZURICH</t>
  </si>
  <si>
    <t>2-6 7-5 7-5</t>
  </si>
  <si>
    <t>TOKYO (PAN PACIFIC)</t>
  </si>
  <si>
    <t>4-6 6-3 6-3</t>
  </si>
  <si>
    <t xml:space="preserve">   Note: Stefi is 13 years younger than Martina</t>
  </si>
  <si>
    <t>4-6 6-2 6-4</t>
  </si>
  <si>
    <t>HANNOVER</t>
  </si>
  <si>
    <t>Venus Williams</t>
  </si>
  <si>
    <t>6-2 3-6 6-4</t>
  </si>
  <si>
    <t>6-2 3-6 7-5</t>
  </si>
  <si>
    <t>INDIAN WELLS</t>
  </si>
  <si>
    <t>Serena Williams</t>
  </si>
  <si>
    <t>Steffi Graf vs. Venus Williams (Steffi led 3-2)</t>
  </si>
  <si>
    <t>Steffi Graf vs. Jennifer Capriati (Steffi led, 10-1)</t>
  </si>
  <si>
    <t>6-1 6-2</t>
  </si>
  <si>
    <t>6-3 5-7 6-3</t>
  </si>
  <si>
    <t>2-6 6-3 6-4</t>
  </si>
  <si>
    <t>OLYMPICS</t>
  </si>
  <si>
    <t>Jennifer Capriati</t>
  </si>
  <si>
    <t>3-6 6-3 6-4</t>
  </si>
  <si>
    <t>6-3 7-5</t>
  </si>
  <si>
    <t>7-6 (3) 6-1</t>
  </si>
  <si>
    <t>6-1 0-6 6-3</t>
  </si>
  <si>
    <t>R64</t>
  </si>
  <si>
    <t>HILTON HEAD</t>
  </si>
  <si>
    <t>6-4 7-5</t>
  </si>
  <si>
    <t>KEY BICAYNE</t>
  </si>
  <si>
    <t>BOCA RATON</t>
  </si>
  <si>
    <t>6-1 7-6 (3)</t>
  </si>
  <si>
    <t>4-6 6-2 6-3</t>
  </si>
  <si>
    <t>Steffi Graf vs. Chris Evert (Steffi led 7-6)</t>
  </si>
  <si>
    <t>Steffi Graf vs. Lindsay Davenport (Steffi led 8-6)</t>
  </si>
  <si>
    <t>6-0 7-6 (3)</t>
  </si>
  <si>
    <t>6-7 (8) 7-6 (3) 6-4</t>
  </si>
  <si>
    <t>Lindsay Davenport</t>
  </si>
  <si>
    <t>6-4 7-6 (11)</t>
  </si>
  <si>
    <t>6-4 4-6 4-2 RET</t>
  </si>
  <si>
    <t>STANFORD</t>
  </si>
  <si>
    <t>6-4 6-7 (7) 6-3</t>
  </si>
  <si>
    <t>NEW HAVEN</t>
  </si>
  <si>
    <t>6-3 7-6 (6)</t>
  </si>
  <si>
    <t>4-6 6-3 6-4</t>
  </si>
  <si>
    <t>6-1 2-6 6-3</t>
  </si>
  <si>
    <t>6-1 6-7 (7) 6-3</t>
  </si>
  <si>
    <t>Steffi Graf vs. Martina Hingis (Steffi led, 7-2)</t>
  </si>
  <si>
    <t>PARIS</t>
  </si>
  <si>
    <t>Martina Hingis</t>
  </si>
  <si>
    <t>2-6 6-2 6-3</t>
  </si>
  <si>
    <t>6-3 4-6 6-0 4-6 6-0</t>
  </si>
  <si>
    <t>6-2 4-6 6-0</t>
  </si>
  <si>
    <t>3-6 6-2 6-4</t>
  </si>
  <si>
    <t>4-6 7-5 6-2</t>
  </si>
  <si>
    <t>SAN DIEGO</t>
  </si>
  <si>
    <t>Mary Pierce</t>
  </si>
  <si>
    <t>MONTREAL</t>
  </si>
  <si>
    <t>Steffi Graf vs. Mary Pierce (Steffi led, 4-2)</t>
  </si>
  <si>
    <t>Steffi Graf vs. Arantxa Sanchez-Vicario (Steffi led 28-8)</t>
  </si>
  <si>
    <t>Arantxa Sanchez-Vicario</t>
  </si>
  <si>
    <t>7-6 (6) 3-6 7-5</t>
  </si>
  <si>
    <t>5-7 6-0 6-1</t>
  </si>
  <si>
    <t>LEIPZIG</t>
  </si>
  <si>
    <t>6-1 6-1</t>
  </si>
  <si>
    <t>6-3 4-6 7-6 (6)</t>
  </si>
  <si>
    <t>6-0 6-2</t>
  </si>
  <si>
    <t>6-7 (7) 6-4 6-3</t>
  </si>
  <si>
    <t>0-6 6-2 6-2</t>
  </si>
  <si>
    <t>FED CUP</t>
  </si>
  <si>
    <t>R5</t>
  </si>
  <si>
    <t>6-3 3-6 6-1</t>
  </si>
  <si>
    <t>6-4 3-6 6-3</t>
  </si>
  <si>
    <t>7-6 (8) 6-1</t>
  </si>
  <si>
    <t>6-1 6-4 3-6 6-1</t>
  </si>
  <si>
    <t>4-6 7-6 (3) 7-6 (6)</t>
  </si>
  <si>
    <t>7-5 1-6 7-6 (4)</t>
  </si>
  <si>
    <t>1-6 7-6 (3) 6-4</t>
  </si>
  <si>
    <t>7-5 4-6 6-0</t>
  </si>
  <si>
    <t>4-6 6-1 7-5</t>
  </si>
  <si>
    <t>6-3 6-7 (7) 10-8</t>
  </si>
  <si>
    <t>Kim Clijsters</t>
  </si>
  <si>
    <t>Justine Henin</t>
  </si>
  <si>
    <t>Martina Navratilova vs. Monica Seles (Seles led, 10-7)</t>
  </si>
  <si>
    <t>7-6 (2) 6-3</t>
  </si>
  <si>
    <t>6-3 5-7 7-5</t>
  </si>
  <si>
    <t>6-4 3-6 7-6 (6)</t>
  </si>
  <si>
    <t>6-3 7-6 (5)</t>
  </si>
  <si>
    <t>6-2 7-6 (6)</t>
  </si>
  <si>
    <t>7-6 (1) 6-1</t>
  </si>
  <si>
    <t>MILAN</t>
  </si>
  <si>
    <t>6-3 3-6 6-4</t>
  </si>
  <si>
    <t>6-4 3-6 7-5 6-0</t>
  </si>
  <si>
    <t>6-2 6-7 (3) 6-4</t>
  </si>
  <si>
    <t>7-5 6-3 6-1</t>
  </si>
  <si>
    <t>3-6 6-2 6-1</t>
  </si>
  <si>
    <t>6-3 4-6 7-6 (3)</t>
  </si>
  <si>
    <t>Arantxa Sanchez-Vicario vs. Jennifer Capriati (Arantxa led 6-4)</t>
  </si>
  <si>
    <t>7-5 5-7 6-4</t>
  </si>
  <si>
    <t>2-6 7-5 6-0</t>
  </si>
  <si>
    <t>7-6 (8) 6-2</t>
  </si>
  <si>
    <t>FED CUP FINAL</t>
  </si>
  <si>
    <t>6-1 1-0 RET</t>
  </si>
  <si>
    <t>Arantxa Sanchez-Vicario vs. Martina Hingis (Hingis led 18-2)</t>
  </si>
  <si>
    <t>6-1 3-6 6-4</t>
  </si>
  <si>
    <t>1-6 7-6 (5) 6-3</t>
  </si>
  <si>
    <t>6-3 7-6 (4)</t>
  </si>
  <si>
    <t>Maria Sharapova</t>
  </si>
  <si>
    <t>Arantxa Sanchez-Vicario vs. Martina Navratilova (Martina led 12-3)</t>
  </si>
  <si>
    <t>0-6 6-3 6-4</t>
  </si>
  <si>
    <t>6-1 6-7 (7) 6-2</t>
  </si>
  <si>
    <t>6-7 (6) 7-6 (5) 6-2</t>
  </si>
  <si>
    <t>1-6 6-4 6-2</t>
  </si>
  <si>
    <t>6-1 2-6 6-2</t>
  </si>
  <si>
    <t>7-5 7-6 (4)</t>
  </si>
  <si>
    <t>1-6 7-6 (5) 7-6 (3)</t>
  </si>
  <si>
    <t>Arantxa Sanchez-Vicario vs. Mary Pierce (tied 5-all)</t>
  </si>
  <si>
    <t>BARCELONA</t>
  </si>
  <si>
    <t>ESSEN</t>
  </si>
  <si>
    <t>2-6 6-4 6-1</t>
  </si>
  <si>
    <t>6-2 5-7 6-2</t>
  </si>
  <si>
    <t>TOKYO (NICHIREI)</t>
  </si>
  <si>
    <t>Arantxa Sanchez-Vicario vs. Monica Seles (Monica led, 20-3)</t>
  </si>
  <si>
    <t>5-7 7-6 (6) 6-4</t>
  </si>
  <si>
    <t>6-7 (5) 6-4 6-4</t>
  </si>
  <si>
    <t>3-6 6-2 6-3</t>
  </si>
  <si>
    <t>6-3 4-6 6-4</t>
  </si>
  <si>
    <t>6-1 7-6 (2)</t>
  </si>
  <si>
    <t>R3</t>
  </si>
  <si>
    <t>MIXED</t>
  </si>
  <si>
    <t>3-6 6-3 6-1</t>
  </si>
  <si>
    <t>TOKYO (TOYOTA)</t>
  </si>
  <si>
    <t>6-1 3-6 7-6 (5)</t>
  </si>
  <si>
    <t>3-6 6-4 6-4</t>
  </si>
  <si>
    <t>7-6 (5) 0-6 6-2</t>
  </si>
  <si>
    <t>FED CUP WORLD GRP 1</t>
  </si>
  <si>
    <t>Arantxa Sanchez-Vicario vs. Serena Williams (Arantxa led 4-3)</t>
  </si>
  <si>
    <t>4-6 7-5 6-3</t>
  </si>
  <si>
    <t>6-3 3-2 RET</t>
  </si>
  <si>
    <t>MUNICH - GRAND SLAM CUP</t>
  </si>
  <si>
    <t>Arantxa Sanchez-Vicario vs. Venus Williams (Venus led 6-3)</t>
  </si>
  <si>
    <t>2-6 6-3 6-0</t>
  </si>
  <si>
    <t>6-3 2-6 7-5</t>
  </si>
  <si>
    <t>2-6 6-1 6-1</t>
  </si>
  <si>
    <t>6-0 1-6 6-2</t>
  </si>
  <si>
    <t>3-6 6-4 6-1</t>
  </si>
  <si>
    <t>Jennifer Capriati vs. Justine Henin (Justine led 5-2)</t>
  </si>
  <si>
    <t>6-2 4-6 2-1 RET</t>
  </si>
  <si>
    <t>2-6 6-4 6-2</t>
  </si>
  <si>
    <t>4-6 6-0 6-2</t>
  </si>
  <si>
    <t>DUBAI</t>
  </si>
  <si>
    <t>4-6 7-5 7-6 (4)</t>
  </si>
  <si>
    <t>TOUR CHAMPIONSHIPS</t>
  </si>
  <si>
    <t>R1</t>
  </si>
  <si>
    <t>Jennifer Capriati vs. Kim Clijsters (tied 3-all)</t>
  </si>
  <si>
    <t>1-6 6-4 12-10</t>
  </si>
  <si>
    <t>7-5 3-6 6-1</t>
  </si>
  <si>
    <t>6-4 6-7 (2) 6-4</t>
  </si>
  <si>
    <t>SF</t>
  </si>
  <si>
    <t>4-6 6-3 6-0</t>
  </si>
  <si>
    <t>Jennifer Capriati vs. Lindsay Davenport (Lindsay led 9-3)</t>
  </si>
  <si>
    <t>OKLAHOMA CITY</t>
  </si>
  <si>
    <t>SCOTTSDALE</t>
  </si>
  <si>
    <t>6-4 6-7 (2) 6-1</t>
  </si>
  <si>
    <t>6-1 5-7 6-2</t>
  </si>
  <si>
    <t>6-4 4-6 6-4</t>
  </si>
  <si>
    <t>6-3 5-7 6-2</t>
  </si>
  <si>
    <t>6-2 4-0 RET</t>
  </si>
  <si>
    <t>Jennifer Capriati vs. Martina Hingis (Martina led 5-4)</t>
  </si>
  <si>
    <t>6-1 5-7 6-1</t>
  </si>
  <si>
    <t>'S-HERTOGENBOSCH</t>
  </si>
  <si>
    <t>CHARLESTON</t>
  </si>
  <si>
    <t>6-0 4-6 6-4</t>
  </si>
  <si>
    <t>4-6 7-6 (7) 6-2</t>
  </si>
  <si>
    <t>Jennifer Capriati vs. Monica Seles (Monica led 9-5)</t>
  </si>
  <si>
    <t>2-6 6-1 6-4</t>
  </si>
  <si>
    <t>4-6 6-1 7-6 (2)</t>
  </si>
  <si>
    <t>6-3 3-6 7-6 (3)</t>
  </si>
  <si>
    <t>6-2 7-6 (5)</t>
  </si>
  <si>
    <t>5-7 6-4 6-3</t>
  </si>
  <si>
    <t>4-6 6-3 7-6 (4)</t>
  </si>
  <si>
    <t>Jennifer Capriati vs. Serena Williams (Serena led 10-7)</t>
  </si>
  <si>
    <t>7-6 (3) 6-3</t>
  </si>
  <si>
    <t>7-6 (2) 1-6 6-3</t>
  </si>
  <si>
    <t>6-1 7-6 (5)</t>
  </si>
  <si>
    <t>6-7 (7) 7-5 6-3</t>
  </si>
  <si>
    <t>6-2 4-6 6-4</t>
  </si>
  <si>
    <t>3-6 7-6 (2) 6-2</t>
  </si>
  <si>
    <t>2-6 6-4 6-4</t>
  </si>
  <si>
    <t>4-6 6-4 6-1</t>
  </si>
  <si>
    <t>Justine Henin vs. Kim Clijsters (Kim led 13-12)</t>
  </si>
  <si>
    <t>RAMAT HASHARON</t>
  </si>
  <si>
    <t>1-6 6-4 6-3</t>
  </si>
  <si>
    <t>2-6 7-5 6-3</t>
  </si>
  <si>
    <t>ANTWERP</t>
  </si>
  <si>
    <t>6-2 7-6 (3)</t>
  </si>
  <si>
    <t>6-4 4-6 7-5</t>
  </si>
  <si>
    <t>6-7 (4) 3-0 RET</t>
  </si>
  <si>
    <t>5-7 6-4 6-2</t>
  </si>
  <si>
    <t>6-3 4-6 6-3</t>
  </si>
  <si>
    <t>6-3 5-7 6-1</t>
  </si>
  <si>
    <t>6-4 7-6 (4)</t>
  </si>
  <si>
    <t>BRISBANE</t>
  </si>
  <si>
    <t>6-2 6-7 (3) 7-6 (6)</t>
  </si>
  <si>
    <t>Justine Henin vs. Lindsay Davenport (Justine led 7-5)</t>
  </si>
  <si>
    <t>7-6 (2) 7-6 (5)</t>
  </si>
  <si>
    <t>7-5 5-7 9-7</t>
  </si>
  <si>
    <t>3-6 6-3 1-0 RET</t>
  </si>
  <si>
    <t>6-0 1-0 RET</t>
  </si>
  <si>
    <t>Justine Henin vs. Mary Pierce (Justine led 4-1)</t>
  </si>
  <si>
    <t>Justine Henin vs. Monica Seles (Monica led 4-3)</t>
  </si>
  <si>
    <t>R4</t>
  </si>
  <si>
    <t>7-6 (1) 6-2</t>
  </si>
  <si>
    <t>1-6 6-2 6-2</t>
  </si>
  <si>
    <t>4-6 7-6 (4) 7-5</t>
  </si>
  <si>
    <t>Justine Henin vs. Serena Williams (Serena led 8-6)</t>
  </si>
  <si>
    <t>7-5 6-0</t>
  </si>
  <si>
    <t>6-2 1-6 7-6 (5)</t>
  </si>
  <si>
    <t>6-2 4-6 7-5</t>
  </si>
  <si>
    <t>0-6 7-5 6-3</t>
  </si>
  <si>
    <t>6-4 3-6 6-2</t>
  </si>
  <si>
    <t>Justine Henin vs. Venus Williams (Venus led 7-2)</t>
  </si>
  <si>
    <t>6-1 3-6 6-0</t>
  </si>
  <si>
    <t>GOLD COAST</t>
  </si>
  <si>
    <t>2-6 7-5 7-6 (5)</t>
  </si>
  <si>
    <t>7-6 (2) 6-4</t>
  </si>
  <si>
    <t>Justine Henin vs. Maria Sharapova (Justine led 7-3)</t>
  </si>
  <si>
    <t>6-1 6-7 (6) 6-2</t>
  </si>
  <si>
    <t>4-6 6-1 6-4</t>
  </si>
  <si>
    <t>5-7 7-5 6-3</t>
  </si>
  <si>
    <t>6-2 3-6 6-3</t>
  </si>
  <si>
    <t>Kim Clijsters vs. Lindsay Davenport (Kim led 9-8)</t>
  </si>
  <si>
    <t>4-6 6-2 6-2</t>
  </si>
  <si>
    <t>7-6 (4) 4-6 6-3</t>
  </si>
  <si>
    <t>6-4 6-7 (7) 6-1</t>
  </si>
  <si>
    <t>1-6 6-3 7-6 (3)</t>
  </si>
  <si>
    <t>6-1 3-6 6-1</t>
  </si>
  <si>
    <t>6-4 4-6 6-2</t>
  </si>
  <si>
    <t>1-6 7-5 6-3</t>
  </si>
  <si>
    <t>6-3 6-7 (4) 6-3</t>
  </si>
  <si>
    <t>Kim Clijsters vs. Serena Williams (Serena led 7-2)</t>
  </si>
  <si>
    <t>4-6 6-2 7-5</t>
  </si>
  <si>
    <t>4-6 6-3 7-5</t>
  </si>
  <si>
    <t>Kim Clijsters vs. Venus Williams (Kim led, 7-6)</t>
  </si>
  <si>
    <t>1-6 6-3 6-4</t>
  </si>
  <si>
    <t>6-3 5-7 6-4</t>
  </si>
  <si>
    <t>5-0 RET</t>
  </si>
  <si>
    <t>4-6 6-3 6-1</t>
  </si>
  <si>
    <t>4-6 7-5 6-1</t>
  </si>
  <si>
    <t>6-0 0-6 6-4</t>
  </si>
  <si>
    <t>4-6 7-6 (2) 6-4</t>
  </si>
  <si>
    <t>Kim Clijsters vs. Maria Sharapova (Kim led 5-4)</t>
  </si>
  <si>
    <t>6-4 1-6 6-1</t>
  </si>
  <si>
    <t>LUXEMBOURG</t>
  </si>
  <si>
    <t>6-2 6-7 (7) 6-3</t>
  </si>
  <si>
    <t>CINCINNATI</t>
  </si>
  <si>
    <t>2-6 7-6 (4) 6-2</t>
  </si>
  <si>
    <t>Lindsay Davenport vs. Arantxa Sanchez-Vicario (Arantxa led 7-5)</t>
  </si>
  <si>
    <t>6-2 4-6 6-3</t>
  </si>
  <si>
    <t>7-6 (6) 6-2</t>
  </si>
  <si>
    <t>6-4 7-6 (5)</t>
  </si>
  <si>
    <t>7-6 (4) 6-4</t>
  </si>
  <si>
    <t>6-2 1-6 6-3</t>
  </si>
  <si>
    <t>Lindsay Davenport vs. Martina Hingis (Lindsay led, 14-11)</t>
  </si>
  <si>
    <t>6-1 3-6 6-3</t>
  </si>
  <si>
    <t>6-3 6-7 (5) 6-2</t>
  </si>
  <si>
    <t>6-3 1-6 6-2</t>
  </si>
  <si>
    <t>7-5 6-7 (7) 7-6 (4)</t>
  </si>
  <si>
    <t>4-6 6-4 6-3</t>
  </si>
  <si>
    <t>7-5 6-4 4-6 6-2</t>
  </si>
  <si>
    <t>6-1 7-5</t>
  </si>
  <si>
    <t>4-6 6-4 6-0</t>
  </si>
  <si>
    <t>7-6 (7) 6-4</t>
  </si>
  <si>
    <t>6-3 4-6 7-5</t>
  </si>
  <si>
    <t>6-7 (7) 6-4 6-2</t>
  </si>
  <si>
    <t>2-1 RET</t>
  </si>
  <si>
    <t>Lindsay Davenport vs. Mary Pierce (Lindsay led 8-4)</t>
  </si>
  <si>
    <t>5-7 6-2 6-2</t>
  </si>
  <si>
    <t>6-3 4-6 6-0</t>
  </si>
  <si>
    <t>7-6 (5) 7-6 (6)</t>
  </si>
  <si>
    <t>Lindsay Davenport vs. Monica Seles (Lindsay led 10-3)</t>
  </si>
  <si>
    <t>4-6 7-6 (7) 6-3</t>
  </si>
  <si>
    <t>5-7 7-5 6-4</t>
  </si>
  <si>
    <t>6-4 2-6 7-5</t>
  </si>
  <si>
    <t>7-5 7-6 (1)</t>
  </si>
  <si>
    <t>6-7 (7) 6-4 6-0</t>
  </si>
  <si>
    <t>7-5 7-6 (2)</t>
  </si>
  <si>
    <t>3-6 7-6 (6) 6-3</t>
  </si>
  <si>
    <t>6-7 (8) 6-1 6-2</t>
  </si>
  <si>
    <t>Lindsay Davenport vs. Serena Williams (Serena led 10-4)</t>
  </si>
  <si>
    <t>1-6 7-5 7-5</t>
  </si>
  <si>
    <t>6-4 1-6 6-4</t>
  </si>
  <si>
    <t>4-6 6-4 7-6 (1)</t>
  </si>
  <si>
    <t>6-3 6-7 (7) 7-5</t>
  </si>
  <si>
    <t>Lindsay Davenport vs. Venus Williams (Lindsay led 14-13)</t>
  </si>
  <si>
    <t>6-4 5-7 7-6 (1)</t>
  </si>
  <si>
    <t>6-7 (5) 6-2 6-3</t>
  </si>
  <si>
    <t>6-4 5-7 6-4</t>
  </si>
  <si>
    <t>6-3 7-6 (3)</t>
  </si>
  <si>
    <t>6-2 6-7 (1) 6-1</t>
  </si>
  <si>
    <t>7-6 (4) 5-7 7-6 (4)</t>
  </si>
  <si>
    <t>7-5 2-0 RET</t>
  </si>
  <si>
    <t>4-6 7-6 (4) 9-7</t>
  </si>
  <si>
    <t>Lindsay Davenport vs. Maria Sharapova (Maria led 5-1)</t>
  </si>
  <si>
    <t>2-6 7-6 (5) 6-1</t>
  </si>
  <si>
    <t>3-6 6-1 6-3</t>
  </si>
  <si>
    <t>Billie Jean King</t>
  </si>
  <si>
    <t>7-6 4-6 6-4</t>
  </si>
  <si>
    <t>SAO PAOLO</t>
  </si>
  <si>
    <t>KANSAS CITY</t>
  </si>
  <si>
    <t>7-5 2-6 6-3</t>
  </si>
  <si>
    <t>7-5 0-6 7-6</t>
  </si>
  <si>
    <t>7-6 3-6 6-1</t>
  </si>
  <si>
    <t>LA COSTA</t>
  </si>
  <si>
    <t>4-6 7-6 6-0</t>
  </si>
  <si>
    <t>7-6 1-6 10-8</t>
  </si>
  <si>
    <t>Martina Hingis vs. Mary Pierce (Martina led 10-6)</t>
  </si>
  <si>
    <t>3-6 7-6 (7) 6-2</t>
  </si>
  <si>
    <t>6-4 5-7 6-2</t>
  </si>
  <si>
    <t>Martina Hingis vs. Monica Seles (Martina led 15-5)</t>
  </si>
  <si>
    <t>3-6 6-3 7-6 (5)</t>
  </si>
  <si>
    <t>6-7 (7) 7-5 6-4</t>
  </si>
  <si>
    <t>6-0 7-5</t>
  </si>
  <si>
    <t>6-7 (7) 6-4 6-4</t>
  </si>
  <si>
    <t>6-3 1-6 6-4</t>
  </si>
  <si>
    <t>7-6 (6) 4-6 6-3</t>
  </si>
  <si>
    <t>Martina Hingis vs. Serena Williams (Serena led 7-6)</t>
  </si>
  <si>
    <t>6-3 1-6 7-6 (4)</t>
  </si>
  <si>
    <t>6-4 7-6 (3)</t>
  </si>
  <si>
    <t>0-6 6-3 3-0 RET</t>
  </si>
  <si>
    <t>6-2 3-6 8-6</t>
  </si>
  <si>
    <t>Martina Hingis vs. Venus Williams (Martina led 11-10)</t>
  </si>
  <si>
    <t>3-6 6-4 7-5</t>
  </si>
  <si>
    <t>6-0 7-6 (7)</t>
  </si>
  <si>
    <t>6-2 3-6 6-2</t>
  </si>
  <si>
    <t>6-1 4-6 6-3</t>
  </si>
  <si>
    <t>6-2 6-7 (6) 9-7</t>
  </si>
  <si>
    <t>6-4 7-6 (2)</t>
  </si>
  <si>
    <t>WARSAW</t>
  </si>
  <si>
    <t>4-6 7-5 6-4</t>
  </si>
  <si>
    <t>0-6 6-3 6-3</t>
  </si>
  <si>
    <t>Mary Pierce vs. Monica Seles (Monica led 5-4)</t>
  </si>
  <si>
    <t>7-6 (6) 7-6 (6)</t>
  </si>
  <si>
    <t>MOSCOW</t>
  </si>
  <si>
    <t>Mary Pierce vs. Serena Williams (Serena led 5-1)</t>
  </si>
  <si>
    <t>7-6 (5) 6-4</t>
  </si>
  <si>
    <t>Mary Pierce vs. Venus Williams (Venus led 7-3)</t>
  </si>
  <si>
    <t>2-6 7-6 (3) 4-0 RET</t>
  </si>
  <si>
    <t>6-1 7-6 (4)</t>
  </si>
  <si>
    <t>6-0 7-6 (10)</t>
  </si>
  <si>
    <t>Billie Jean King vs. Martina Navratilova (Martina led 9-5)</t>
  </si>
  <si>
    <t>Monica Seles vs. Serena Williams (Serena led 4-1)</t>
  </si>
  <si>
    <t>4-6 6-1 6-1</t>
  </si>
  <si>
    <t>6-2 3-6 7-6 (2)</t>
  </si>
  <si>
    <t>7-5 7-6 (5)</t>
  </si>
  <si>
    <t>Monica Seles vs. Venus Williams (Venus led 9-1)</t>
  </si>
  <si>
    <t>6-0 6-7 (3) 6-3</t>
  </si>
  <si>
    <t>6-7 (7) 6-2 6-3</t>
  </si>
  <si>
    <t>Serena Williams vs. Venus Williams (Serena leads 14-11)</t>
  </si>
  <si>
    <t>6-1 4-6 6-4</t>
  </si>
  <si>
    <t>7-6 (4) 6-3</t>
  </si>
  <si>
    <t>7-6 (4) 3-6 6-4</t>
  </si>
  <si>
    <t>6-1 7-6 (8)</t>
  </si>
  <si>
    <t>6-3 3-6 7-6 (4)</t>
  </si>
  <si>
    <t>7-6 (6) 7-6 (7)</t>
  </si>
  <si>
    <t>5-7 6-1 6-0</t>
  </si>
  <si>
    <t>6-1 2-6 7-6 (3)</t>
  </si>
  <si>
    <t>5-7 6-4 7-6 (4)</t>
  </si>
  <si>
    <t>MONTRÉAL</t>
  </si>
  <si>
    <t>6-7 (2) 6-2 6-3</t>
  </si>
  <si>
    <t>Serena Williams vs. Maria Sharapova (Serena leads 17-2)</t>
  </si>
  <si>
    <t>2-6 7-5 8-6</t>
  </si>
  <si>
    <t>7-5 4-6 6-1</t>
  </si>
  <si>
    <t>7-6 (9) 6-4</t>
  </si>
  <si>
    <t>MADRID</t>
  </si>
  <si>
    <t>DOHA</t>
  </si>
  <si>
    <t>6-2 7-6 (7)</t>
  </si>
  <si>
    <t>Venus Williams vs. Maria Sharapova (Maria leads 5-3)</t>
  </si>
  <si>
    <t>7-6 (2) 6-1</t>
  </si>
  <si>
    <t>2-6 6-2 7-5</t>
  </si>
  <si>
    <t>ST PETERSBURG (FL)</t>
  </si>
  <si>
    <t>Virginia Slims Champ. Los Angeles, CA</t>
  </si>
  <si>
    <t>Virginia Slims Champ., NYC</t>
  </si>
  <si>
    <t>FED CUP FINAL Switzerland</t>
  </si>
  <si>
    <t>FED CUP Czech Republic</t>
  </si>
  <si>
    <t>FED CUP Japan</t>
  </si>
  <si>
    <t>ESSEN, Germany</t>
  </si>
  <si>
    <t>OLYMPICS Sydney Australia</t>
  </si>
  <si>
    <t>DUBAI UAE</t>
  </si>
  <si>
    <t>TOUR CHAMPIONSHIPS LA</t>
  </si>
  <si>
    <t>TOUR CHAMPIONSHIPS, LA</t>
  </si>
  <si>
    <t>REIMS, France</t>
  </si>
  <si>
    <t>OLYMPICS, Athens, Greece</t>
  </si>
  <si>
    <t>FED CUP FINAL, USA</t>
  </si>
  <si>
    <t>DUBAI, UAE</t>
  </si>
  <si>
    <t>SANEX CHAMP., Munich</t>
  </si>
  <si>
    <t>LEIPZIG, GERMANY</t>
  </si>
  <si>
    <t>TOUR CHAMP., Madrid, Spain</t>
  </si>
  <si>
    <t>SANEX CHAMP., Munich, Germany</t>
  </si>
  <si>
    <t>FED CUP, Germany</t>
  </si>
  <si>
    <t>OLYMPICS, Atlanta</t>
  </si>
  <si>
    <t>FED CUP Germany</t>
  </si>
  <si>
    <t>VS CHAMPIONSHIPS NYC</t>
  </si>
  <si>
    <t>LINZ (AUSTRIA)</t>
  </si>
  <si>
    <t>EASTBOURNE (UK)</t>
  </si>
  <si>
    <t>CHICHESTER (UK)</t>
  </si>
  <si>
    <t>BRIGHTON (UK)</t>
  </si>
  <si>
    <t>AVON CHAMPIONSHIPS NYC</t>
  </si>
  <si>
    <t>CHASE CHAMPIONSHIPS NYC</t>
  </si>
  <si>
    <t>xxx</t>
  </si>
  <si>
    <t>OLYMPICS Athens, Greece</t>
  </si>
  <si>
    <t>OLYMPICS (Barcelona, Spain)</t>
  </si>
  <si>
    <t>MAHWAH (USA)</t>
  </si>
  <si>
    <t>BANGALORE India</t>
  </si>
  <si>
    <t>TOUR CHAMPIONSHIPS DOHA</t>
  </si>
  <si>
    <t>OLYMPICS London</t>
  </si>
  <si>
    <t>WTA CHAMPIONSHIPS Istanbul</t>
  </si>
  <si>
    <t>3 pts</t>
  </si>
  <si>
    <t>per set</t>
  </si>
  <si>
    <t>12 pts</t>
  </si>
  <si>
    <t>Double</t>
  </si>
  <si>
    <t>6 pts</t>
  </si>
  <si>
    <t>9 pts</t>
  </si>
  <si>
    <t>Totals</t>
  </si>
  <si>
    <t>Points</t>
  </si>
  <si>
    <t>Yes</t>
  </si>
  <si>
    <t>Victoria Azarenka vs. Serena Williams (Serena leads 14-3)</t>
  </si>
  <si>
    <t>3-6 4-2 RET</t>
  </si>
  <si>
    <t>Victoria Azarenka</t>
  </si>
  <si>
    <t>4-6 7-6 (4) 6-2</t>
  </si>
  <si>
    <t>6-2 2-6 7-5</t>
  </si>
  <si>
    <t>7-6 (6) 2-6 6-3</t>
  </si>
  <si>
    <t>2-6 6-2 7-6 (6)</t>
  </si>
  <si>
    <t>7-5 6-7 (6) 6-1</t>
  </si>
  <si>
    <t>Victoria Azarenka vs. Kim Clijsters (Kim led 4-3)</t>
  </si>
  <si>
    <t>6-4 5-7 6-1</t>
  </si>
  <si>
    <t>6-4 1-6 6-3</t>
  </si>
  <si>
    <t>Name of Rivalry Pair</t>
  </si>
  <si>
    <t>TOP 5</t>
  </si>
  <si>
    <t>THE OTHERS</t>
  </si>
  <si>
    <t>US Open</t>
  </si>
  <si>
    <t>NY, U.S.A.</t>
  </si>
  <si>
    <t>Hard</t>
  </si>
  <si>
    <t>Houston</t>
  </si>
  <si>
    <t>TX, U.S.A.</t>
  </si>
  <si>
    <t>Clay</t>
  </si>
  <si>
    <t>Los Angeles</t>
  </si>
  <si>
    <t>CA, U.S.A.</t>
  </si>
  <si>
    <t>ATP Masters Series Indian Wells</t>
  </si>
  <si>
    <t>California, USA</t>
  </si>
  <si>
    <t>Australian Open</t>
  </si>
  <si>
    <t>Australia</t>
  </si>
  <si>
    <t>ATP Tour World Championship</t>
  </si>
  <si>
    <t>Germany</t>
  </si>
  <si>
    <t>RR</t>
  </si>
  <si>
    <t>ATP Masters Series Cincinnati</t>
  </si>
  <si>
    <t>OH, U.S.A.</t>
  </si>
  <si>
    <t>Wimbledon</t>
  </si>
  <si>
    <t>England</t>
  </si>
  <si>
    <t>Grass</t>
  </si>
  <si>
    <t>ATP Masters Series Canada</t>
  </si>
  <si>
    <t>Toronto, Canada</t>
  </si>
  <si>
    <t>ATP Masters Series Monte Carlo</t>
  </si>
  <si>
    <t>Monaco</t>
  </si>
  <si>
    <t>San Jose</t>
  </si>
  <si>
    <t>Carpet</t>
  </si>
  <si>
    <t>ATP Masters Series Stuttgart</t>
  </si>
  <si>
    <t>Montreal, Canada</t>
  </si>
  <si>
    <t>ATP Masters Series Miami</t>
  </si>
  <si>
    <t>FL, U.S.A.</t>
  </si>
  <si>
    <t>ATP Masters Series Paris</t>
  </si>
  <si>
    <t>France</t>
  </si>
  <si>
    <t>Osaka</t>
  </si>
  <si>
    <t>Japan</t>
  </si>
  <si>
    <t>Atlanta</t>
  </si>
  <si>
    <t>GA, U.S.A.</t>
  </si>
  <si>
    <t>Philadelphia</t>
  </si>
  <si>
    <t>PA, U.S.A.</t>
  </si>
  <si>
    <t>Rome</t>
  </si>
  <si>
    <t>Italy</t>
  </si>
  <si>
    <t>Sampras, Pete</t>
  </si>
  <si>
    <t>Agassi, Andre</t>
  </si>
  <si>
    <t>6-4, 6-1 Stats</t>
  </si>
  <si>
    <t>6-4, 6-2 </t>
  </si>
  <si>
    <t>6-4, 6-3, 6-2 </t>
  </si>
  <si>
    <t>5-7, 7-5 RET </t>
  </si>
  <si>
    <t>6-2, 6-1 </t>
  </si>
  <si>
    <t>Pete Sampras vs. Andre Agassi (Pete led, 20-14)</t>
  </si>
  <si>
    <t>ATP Masters Series Rome</t>
  </si>
  <si>
    <t>Courier, Jim</t>
  </si>
  <si>
    <t>ATP Masters Series Essen</t>
  </si>
  <si>
    <t>Hong Kong</t>
  </si>
  <si>
    <t>Indianapolis</t>
  </si>
  <si>
    <t>IN, U.S.A.</t>
  </si>
  <si>
    <t>Scottsdale</t>
  </si>
  <si>
    <t>AZ, U.S.A.</t>
  </si>
  <si>
    <t>6-3, 6-1 </t>
  </si>
  <si>
    <t>6-2, 6-7, 6-1 </t>
  </si>
  <si>
    <t>USA V SWE SF</t>
  </si>
  <si>
    <t>Sweden</t>
  </si>
  <si>
    <t>Edberg, Stefan</t>
  </si>
  <si>
    <t>6-3 RET </t>
  </si>
  <si>
    <t>7-5, 6-4 </t>
  </si>
  <si>
    <t>Pete Sampras vs. Stefan Edberg (Pete led 8-6)</t>
  </si>
  <si>
    <t>Chang, Michael</t>
  </si>
  <si>
    <t>Memphis</t>
  </si>
  <si>
    <t>TN, U.S.A.</t>
  </si>
  <si>
    <t>Grand Slam Cup</t>
  </si>
  <si>
    <t>Tokyo Outdoor</t>
  </si>
  <si>
    <t>6-3, 6-4, 6-4 </t>
  </si>
  <si>
    <t>3-6, 7-6, 7-5 </t>
  </si>
  <si>
    <t>7-6, 6-0 </t>
  </si>
  <si>
    <t>Stratton Mountain</t>
  </si>
  <si>
    <t>VT, U.S.A.</t>
  </si>
  <si>
    <t>6-4, 6-4 </t>
  </si>
  <si>
    <t>6-1, 6-1, 6-1 </t>
  </si>
  <si>
    <t>Washington</t>
  </si>
  <si>
    <t>DC, U.S.A.</t>
  </si>
  <si>
    <t>SWE V USA SF</t>
  </si>
  <si>
    <t>U.S.A.</t>
  </si>
  <si>
    <t>5-7, 6-3, 7-6, 6-3 </t>
  </si>
  <si>
    <t>5-7, 7-6, 7-5, 6-2 </t>
  </si>
  <si>
    <t>7-6, 4-6, 7-6 </t>
  </si>
  <si>
    <t>6-1, 6-4, 0-6, 6-2 </t>
  </si>
  <si>
    <t>6-4, 5-7, 7-6, 7-6 </t>
  </si>
  <si>
    <t>Masters</t>
  </si>
  <si>
    <t>Stefan Edberg vs. Andre Agassi (Andre led, 6-3)</t>
  </si>
  <si>
    <t>Stefan Edberg vs. Michael Chang (Edberg led 12-9)</t>
  </si>
  <si>
    <t>Long Island</t>
  </si>
  <si>
    <t>Tokyo Indoor</t>
  </si>
  <si>
    <t>Sydney Indoor</t>
  </si>
  <si>
    <t>6-4, 4-6, 7-5 </t>
  </si>
  <si>
    <t>3-6, 6-3, 6-4 </t>
  </si>
  <si>
    <t>7-6, 2-6, 7-6 </t>
  </si>
  <si>
    <t>6-3, 6-2, 6-1 </t>
  </si>
  <si>
    <t>6-1, 3-6, 4-6, 6-4, 6-2 </t>
  </si>
  <si>
    <t>Indian Wells</t>
  </si>
  <si>
    <t>6-3, 6-2 </t>
  </si>
  <si>
    <t>6-2, 6-4 </t>
  </si>
  <si>
    <t>Cincinnati</t>
  </si>
  <si>
    <t>6-3, 6-3 </t>
  </si>
  <si>
    <t>6-4, 6-1 </t>
  </si>
  <si>
    <t>Stockholm</t>
  </si>
  <si>
    <t>Basel</t>
  </si>
  <si>
    <t>Switzerland</t>
  </si>
  <si>
    <t>7-6, 3-6, 2-6, 6-0, 7-5 </t>
  </si>
  <si>
    <t>Stefan Edberg vs. Jim Courier (Courier led, 6-4)</t>
  </si>
  <si>
    <t>Andre Agassi vs. Michael Chang (Agassi led, 15-7)</t>
  </si>
  <si>
    <t>7-6(4), 6-4 Stats</t>
  </si>
  <si>
    <t>4-6, 7-5, 7-5 </t>
  </si>
  <si>
    <t>6-2, 6-1, 4-6, 6-2 </t>
  </si>
  <si>
    <t>7-5, 6-3, 6-2 </t>
  </si>
  <si>
    <t>Forest Hills</t>
  </si>
  <si>
    <t>6-3, 7-6 </t>
  </si>
  <si>
    <t>London / Queen's Club</t>
  </si>
  <si>
    <t>Becker, Boris</t>
  </si>
  <si>
    <t>Doha</t>
  </si>
  <si>
    <t>Qatar</t>
  </si>
  <si>
    <t>Brussels</t>
  </si>
  <si>
    <t>Belgium</t>
  </si>
  <si>
    <t>ATP Masters Series Stockholm</t>
  </si>
  <si>
    <t>3-3 RET </t>
  </si>
  <si>
    <t>6-4, 6-0, 6-3 </t>
  </si>
  <si>
    <t>7-6, 6-4, 6-4 </t>
  </si>
  <si>
    <t>6-2, 6-2, 3-6, 3-6, 6-4 </t>
  </si>
  <si>
    <t>SWE V GER F</t>
  </si>
  <si>
    <t>6-2, 6-2, 6-4 </t>
  </si>
  <si>
    <t>4-6, 7-6, 6-3, 6-1 </t>
  </si>
  <si>
    <t>6-1, 6-4 </t>
  </si>
  <si>
    <t>Paris Indoor</t>
  </si>
  <si>
    <t>6-4, 6-3, 6-3 </t>
  </si>
  <si>
    <t>6-0, 7-6, 6-4 </t>
  </si>
  <si>
    <t>6-3, 6-4, 5-7, 3-6, 6-2 </t>
  </si>
  <si>
    <t>GER V SWE F</t>
  </si>
  <si>
    <t>6-3, 6-1, 6-4 </t>
  </si>
  <si>
    <t>7-6, 3-6, 6-4 </t>
  </si>
  <si>
    <t>4-6, 7-6, 6-4, 6-2 </t>
  </si>
  <si>
    <t>6-1, 3-6, 6-3 </t>
  </si>
  <si>
    <t>Dallas WCT</t>
  </si>
  <si>
    <t>6-4, 1-6, 7-5, 6-2 </t>
  </si>
  <si>
    <t>Montreal / Toronto</t>
  </si>
  <si>
    <t>6-4, 6-4, 7-5 </t>
  </si>
  <si>
    <t>7-6, 6-1 </t>
  </si>
  <si>
    <t>6-4, 3-6, 6-3 </t>
  </si>
  <si>
    <t>Dallas</t>
  </si>
  <si>
    <t>7-6, 7-6, 4-6, 7-6 </t>
  </si>
  <si>
    <t>6-3, 3-6, 7-5, 8-6 </t>
  </si>
  <si>
    <t>Las Vegas</t>
  </si>
  <si>
    <t>NV, U.S.A.</t>
  </si>
  <si>
    <t>6-3, 6-7, 6-2 </t>
  </si>
  <si>
    <t>Cologne</t>
  </si>
  <si>
    <t>Stefan Edberg vs. Boris Becker (Boris led 25-10)</t>
  </si>
  <si>
    <t>Boris Becker vs. Andre Agassi (Agassi led, 10-4)</t>
  </si>
  <si>
    <t>6-7, 6-3, 6-2, 6-3 </t>
  </si>
  <si>
    <t>6-1, 6-3 </t>
  </si>
  <si>
    <t>USA V GER SF</t>
  </si>
  <si>
    <t>6-7, 6-7, 7-6, 6-3, 6-4 </t>
  </si>
  <si>
    <t>4-6, 6-3, 7-5 </t>
  </si>
  <si>
    <t>Jim Courier vs. Andre Agassi (Courier led, 7-5)</t>
  </si>
  <si>
    <t>6-3, 6-4 Stats</t>
  </si>
  <si>
    <t>Orlando</t>
  </si>
  <si>
    <t>San Francisco</t>
  </si>
  <si>
    <t>CA. U.S.A.</t>
  </si>
  <si>
    <t>Jim Courier vs. Michael Chang (Series tied, 12-12)</t>
  </si>
  <si>
    <t>Jimmy Connors vs. John McEnroe (McEnroe led, 20-14)</t>
  </si>
  <si>
    <t>McEnroe, John</t>
  </si>
  <si>
    <t>Toulouse</t>
  </si>
  <si>
    <t>Connors, Jimmy</t>
  </si>
  <si>
    <t>6-3, 3-6, 6-3 </t>
  </si>
  <si>
    <t>7-6, 6-3 </t>
  </si>
  <si>
    <t>6-2, 6-3 </t>
  </si>
  <si>
    <t>Chicago</t>
  </si>
  <si>
    <t>IL, U.S.A.</t>
  </si>
  <si>
    <t>W/O </t>
  </si>
  <si>
    <t>6-4, 4-6, 7-5, 4-6, 6-3 </t>
  </si>
  <si>
    <t>2-6, 6-2, 6-3 </t>
  </si>
  <si>
    <t>6-1, 6-1, 6-2 </t>
  </si>
  <si>
    <t>6-2, 6-2 </t>
  </si>
  <si>
    <t>7-5, 6-1, 6-2 </t>
  </si>
  <si>
    <t>6-1, 6-2, 6-3 </t>
  </si>
  <si>
    <t>Wembley</t>
  </si>
  <si>
    <t>7-5, 6-1, 6-4 </t>
  </si>
  <si>
    <t>6-7, 6-1, 6-4 </t>
  </si>
  <si>
    <t>3-6, 6-3, 6-7, 7-6, 6-4 </t>
  </si>
  <si>
    <t>7-5, 6-3 </t>
  </si>
  <si>
    <t>6-3, 6-3, 6-1 </t>
  </si>
  <si>
    <t>6-2, 7-5 </t>
  </si>
  <si>
    <t>3-6, 2-6, 6-3, 6-4, 6-2 </t>
  </si>
  <si>
    <t>6-4, 5-7, 0-6, 6-3, 7-6 </t>
  </si>
  <si>
    <t>6-3, 3-6, 6-3, 6-4 </t>
  </si>
  <si>
    <t>2-6, 7-6, 6-1, 6-2 </t>
  </si>
  <si>
    <t>7-6, 7-6 </t>
  </si>
  <si>
    <t>6-3, 2-6, 6-3, 3-6, 6-4 </t>
  </si>
  <si>
    <t>6-3, 6-3, 7-5 </t>
  </si>
  <si>
    <t>6-1, 6-4, 6-4 </t>
  </si>
  <si>
    <t>Pepsi Grand Slam</t>
  </si>
  <si>
    <t>Boca Raton, FL, USA</t>
  </si>
  <si>
    <t>6-3, 6-4 </t>
  </si>
  <si>
    <t>7-5, 3-0 RET </t>
  </si>
  <si>
    <t>6-2, 6-2, 7-5 </t>
  </si>
  <si>
    <t>3-6, 6-1, 6-1 </t>
  </si>
  <si>
    <t>Boston</t>
  </si>
  <si>
    <t>MA, U.S.A.</t>
  </si>
  <si>
    <t>5-7, 6-2, 7-5 </t>
  </si>
  <si>
    <t>6-3, 6-3, 4-6, 6-4 </t>
  </si>
  <si>
    <t>Jimmy Connors vs. Ivan Lendl (Lendl led, 22-13)</t>
  </si>
  <si>
    <t>Lendl, Ivan</t>
  </si>
  <si>
    <t>4-3 RET </t>
  </si>
  <si>
    <t>6-4, 6-2, 6-2 </t>
  </si>
  <si>
    <t>6-4, 7-6 </t>
  </si>
  <si>
    <t>Key Biscayne</t>
  </si>
  <si>
    <t>3-6, 7-6, 7-6, 6-3 </t>
  </si>
  <si>
    <t>6-4, 3-6, 6-2 </t>
  </si>
  <si>
    <t>Fort Myers</t>
  </si>
  <si>
    <t>6-2, 6-0 </t>
  </si>
  <si>
    <t>Boca West</t>
  </si>
  <si>
    <t>1-6, 6-1, 6-2, 2-6, 5-2 DEF </t>
  </si>
  <si>
    <t>6-2, 6-3, 7-5 </t>
  </si>
  <si>
    <t>6-0, 4-6, 6-4 </t>
  </si>
  <si>
    <t>6-2, 6-3, 6-1 </t>
  </si>
  <si>
    <t>6-3, 2-1 RET </t>
  </si>
  <si>
    <t>7-5, 6-7, 7-5 </t>
  </si>
  <si>
    <t>6-4, 3-6, 6-0 </t>
  </si>
  <si>
    <t>6-7, 6-3, 7-5, 6-1 </t>
  </si>
  <si>
    <t>Forest Hills WCT</t>
  </si>
  <si>
    <t>6-0, 6-0 </t>
  </si>
  <si>
    <t>Rotterdam</t>
  </si>
  <si>
    <t>The Netherlands</t>
  </si>
  <si>
    <t>6-3, 6-7, 7-5, 6-0 </t>
  </si>
  <si>
    <t>6-0, 6-3 </t>
  </si>
  <si>
    <t>6-3, 6-2, 4-6, 6-4 </t>
  </si>
  <si>
    <t>6-1, 6-1 </t>
  </si>
  <si>
    <t>TCH V USA QF</t>
  </si>
  <si>
    <t>La Quinta</t>
  </si>
  <si>
    <t>North Conway</t>
  </si>
  <si>
    <t>NH, U.S.A.</t>
  </si>
  <si>
    <t>6-4, 7-5, 6-3 </t>
  </si>
  <si>
    <t>6-2, 7-6 </t>
  </si>
  <si>
    <t>Jimmy Connors vs. Bjorn Borg (Borg led, 15-8)</t>
  </si>
  <si>
    <t>Borg, Bjorn</t>
  </si>
  <si>
    <t>6-2, 7-5, 6-4 </t>
  </si>
  <si>
    <t>0-6, 4-6, 6-3, 6-0, 6-4 </t>
  </si>
  <si>
    <t>6-4, 6-7, 6-3 </t>
  </si>
  <si>
    <t>WCT Invitational</t>
  </si>
  <si>
    <t>MD, U.S.A.</t>
  </si>
  <si>
    <t>3-6, 6-3, 7-6 </t>
  </si>
  <si>
    <t>WCT Challenge Cup</t>
  </si>
  <si>
    <t>Canada</t>
  </si>
  <si>
    <t>6-4, 6-2, 2-6, 6-4 </t>
  </si>
  <si>
    <t>6-2, 6-3, 6-2 </t>
  </si>
  <si>
    <t>6-2, 6-2, 6-3 </t>
  </si>
  <si>
    <t>7-6, 3-6, 6-1 </t>
  </si>
  <si>
    <t>6-4, 1-6, 6-4 </t>
  </si>
  <si>
    <t>3-6, 6-2, 6-1, 5-7, 6-4 </t>
  </si>
  <si>
    <t>6-4, 5-7, 6-3 </t>
  </si>
  <si>
    <t>6-4, 3-6, 7-6, 6-4 </t>
  </si>
  <si>
    <t>Palm Springs</t>
  </si>
  <si>
    <t>Philadelphia WCT</t>
  </si>
  <si>
    <t>7-6(5), 6-4, 6-0 </t>
  </si>
  <si>
    <t>7-5, 7-5, 7-5 </t>
  </si>
  <si>
    <t>5-7, 6-3, 6-4 </t>
  </si>
  <si>
    <t>6-4, 3-6, 7-6 </t>
  </si>
  <si>
    <t>World Team Cup</t>
  </si>
  <si>
    <t>Milan</t>
  </si>
  <si>
    <t>John McEnroe vs. Bjorn Borg (Series tied, 7-7)</t>
  </si>
  <si>
    <t>4-6, 6-2, 6-4, 6-3 </t>
  </si>
  <si>
    <t>4-6, 7-6, 7-6, 6-4 </t>
  </si>
  <si>
    <t>7-6, 6-4 </t>
  </si>
  <si>
    <t>6-4, 6-7, 7-6 </t>
  </si>
  <si>
    <t>7-6, 6-1, 6-7, 5-7, 6-4 </t>
  </si>
  <si>
    <t>1-6, 7-5, 6-3, 6-7, 8-6 </t>
  </si>
  <si>
    <t>6-7, 6-3, 7-6 </t>
  </si>
  <si>
    <t>7-5, 4-6, 6-2, 7-6 </t>
  </si>
  <si>
    <t>New Orleans</t>
  </si>
  <si>
    <t>LA, U.S.A.</t>
  </si>
  <si>
    <t>5-7, 6-1, 7-6 </t>
  </si>
  <si>
    <t>Richmond WCT</t>
  </si>
  <si>
    <t>VA, U.S.A.</t>
  </si>
  <si>
    <t>4-6, 7-6, 6-3 </t>
  </si>
  <si>
    <t>Ivan Lendl vs. Bjorn Borg (Borg led, 6-2)</t>
  </si>
  <si>
    <t>Stuttgart Outdoor</t>
  </si>
  <si>
    <t>1-6, 7-6, 6-2, 6-4 </t>
  </si>
  <si>
    <t>6-1, 4-6, 6-2, 3-6, 6-1 </t>
  </si>
  <si>
    <t>6-3, 6-2, 5-7, 0-6, 6-4 </t>
  </si>
  <si>
    <t>4-6, 5-4 RET </t>
  </si>
  <si>
    <t>Monte Carlo</t>
  </si>
  <si>
    <t>CZE vs. SWE Europe Zone</t>
  </si>
  <si>
    <t>Czech Republic</t>
  </si>
  <si>
    <t>6-4, 7-5, 6-2 </t>
  </si>
  <si>
    <t>Barclays ATP World Tour Finals</t>
  </si>
  <si>
    <t>Great Britain</t>
  </si>
  <si>
    <t>Djokovic, Novak</t>
  </si>
  <si>
    <t>ATP World Tour Masters 1000 Shanghai</t>
  </si>
  <si>
    <t>Shanghai, China</t>
  </si>
  <si>
    <t>Federer, Roger</t>
  </si>
  <si>
    <t>ATP World Tour Masters 1000 Monte Carlo</t>
  </si>
  <si>
    <t>ATP World Tour Masters 1000 Indian Wells</t>
  </si>
  <si>
    <t>Dubai</t>
  </si>
  <si>
    <t>U.A.E.</t>
  </si>
  <si>
    <t>ATP World Tour Masters 1000 Paris</t>
  </si>
  <si>
    <t>ATP World Tour Masters 1000 Cincinnati</t>
  </si>
  <si>
    <t>ATP World Tour Masters 1000 Rome</t>
  </si>
  <si>
    <t>London, England</t>
  </si>
  <si>
    <t>China</t>
  </si>
  <si>
    <t>ATP World Tour Masters 1000 Canada</t>
  </si>
  <si>
    <t>ATP World Tour Masters 1000 Miami</t>
  </si>
  <si>
    <t>SUI v. SCG WG PO</t>
  </si>
  <si>
    <t>6-3, 6-2, 6-3 </t>
  </si>
  <si>
    <t>Nadal, Rafael</t>
  </si>
  <si>
    <t>ATP World Tour Masters 1000 Madrid</t>
  </si>
  <si>
    <t>Spain</t>
  </si>
  <si>
    <t>ATP Masters Series Hamburg</t>
  </si>
  <si>
    <t>Tennis Masters Cup</t>
  </si>
  <si>
    <t>Murray, Andy</t>
  </si>
  <si>
    <t>London Olympics</t>
  </si>
  <si>
    <t>6-2, 6-1, 6-4 </t>
  </si>
  <si>
    <t>ATP Masters Series Madrid</t>
  </si>
  <si>
    <t>Bangkok</t>
  </si>
  <si>
    <t>Thailand</t>
  </si>
  <si>
    <t>Beijing</t>
  </si>
  <si>
    <t>ESP vs. SRB WG 1st RD</t>
  </si>
  <si>
    <t>6-4, 6-4, 6-1 </t>
  </si>
  <si>
    <t>Beijing Olympics</t>
  </si>
  <si>
    <t>7-5, 7-5 </t>
  </si>
  <si>
    <t>Roger Federer vs. Andy Roddick (Federer led, 21-3)</t>
  </si>
  <si>
    <t>Roddick, Andy</t>
  </si>
  <si>
    <t>Ohio, USA</t>
  </si>
  <si>
    <t>Houston, TX, USA</t>
  </si>
  <si>
    <t>Sydney</t>
  </si>
  <si>
    <t>Roger Federer vs. Lleyton Hewitt (Federer leads, 18-9)</t>
  </si>
  <si>
    <t>Brisbane</t>
  </si>
  <si>
    <t>Hewitt, Lleyton</t>
  </si>
  <si>
    <t>AUS vs SUI WG Play-Off</t>
  </si>
  <si>
    <t>Halle</t>
  </si>
  <si>
    <t>AUS v. SUI WG SF</t>
  </si>
  <si>
    <t>Melbourne, Australia</t>
  </si>
  <si>
    <t>'s-Hertogenbosch</t>
  </si>
  <si>
    <t>AUS V SUI 1RD</t>
  </si>
  <si>
    <t>Zurich, Switzerland</t>
  </si>
  <si>
    <t>Lyon</t>
  </si>
  <si>
    <t>MontrTal, Canada</t>
  </si>
  <si>
    <t>Novak Djokovic vs. Andy Roddick (Roddick led, 5-4)</t>
  </si>
  <si>
    <t>Tokyo</t>
  </si>
  <si>
    <t>Rafael Nadal vs. Andy Roddick (Nadal led, 7-3)</t>
  </si>
  <si>
    <t>ESP vs. USA WG SF</t>
  </si>
  <si>
    <t>6-4, 6-0, 6-4 </t>
  </si>
  <si>
    <t>ESP v. USA DC Final</t>
  </si>
  <si>
    <t>Seville, Spain</t>
  </si>
  <si>
    <t>6-0, 6-3, 6-4</t>
  </si>
  <si>
    <t>6-1, 6-2 </t>
  </si>
  <si>
    <t>Rafael Nadal vs. Lleyton Hewitt (Nadal leads, 7-4)</t>
  </si>
  <si>
    <t>Pete Sampras vs. Patrick Rafter (Sampras led, 12-4)</t>
  </si>
  <si>
    <t>6-3, 6-2, 6-7(5), 6-4 Stats</t>
  </si>
  <si>
    <t>4-6, 7-6(4), 6-4 Stats</t>
  </si>
  <si>
    <t>6-7(10), 7-6(5), 6-4, 6-2 Stats</t>
  </si>
  <si>
    <t>7-6(7), 6-3 Stats</t>
  </si>
  <si>
    <t>Rafter, Patrick</t>
  </si>
  <si>
    <t>6-7(8), 6-4, 2-6, 6-4, 6-3 Stats</t>
  </si>
  <si>
    <t>1-6, 7-6(2), 6-4 Stats</t>
  </si>
  <si>
    <t>6-2, 6-4, 7-5 Stats</t>
  </si>
  <si>
    <t>AUS V USA SF</t>
  </si>
  <si>
    <t>Washington, DC, USA</t>
  </si>
  <si>
    <t>6-7, 6-1, 6-1, 6-4 </t>
  </si>
  <si>
    <t>5-7, 7-6(4), 6-3 Stats</t>
  </si>
  <si>
    <t>6-3, 7-6(1) Stats</t>
  </si>
  <si>
    <t>6-4, 6-7(8), 6-1 Stats</t>
  </si>
  <si>
    <t>6-1, 5-7, 6-1 Stats</t>
  </si>
  <si>
    <t>7-6(6), 6-7(3), 7-6(5)</t>
  </si>
  <si>
    <t>Michael Chang vs. Patrick Rafter (Chang led, 7-4)</t>
  </si>
  <si>
    <t>6-4, 1-6, 6-3, 6-4 </t>
  </si>
  <si>
    <t>6-2, 6-7(2), 6-2 </t>
  </si>
  <si>
    <t>6-3, 1-6, 6-3</t>
  </si>
  <si>
    <t>7-5, 6-4</t>
  </si>
  <si>
    <t>6-2, 6-2, 3-6, 3-6, 6-4</t>
  </si>
  <si>
    <t>5-7, 6-3, 6-3</t>
  </si>
  <si>
    <t>6-3, 6-1</t>
  </si>
  <si>
    <t>7-6(6), 7-5</t>
  </si>
  <si>
    <t>4-6, 7-6(5), 6-3</t>
  </si>
  <si>
    <t>4-6, 6-1, 7-6(6), 6-4</t>
  </si>
  <si>
    <t>7-5, 6-3, 7-5</t>
  </si>
  <si>
    <t>3-6, 6-2, 7-6(3)</t>
  </si>
  <si>
    <t>3-6, 6-2, 6-3</t>
  </si>
  <si>
    <t>6-4, 6-3, 4-6, 7-5</t>
  </si>
  <si>
    <t>6-2, 6-3</t>
  </si>
  <si>
    <t>6-4, 6-1</t>
  </si>
  <si>
    <t>6-2, 6-1</t>
  </si>
  <si>
    <t>6-2, 6-4</t>
  </si>
  <si>
    <t>6-4, 7-5</t>
  </si>
  <si>
    <t>6-7(5), 6-1, 6-2</t>
  </si>
  <si>
    <t>6-3, 6-4, 7-5</t>
  </si>
  <si>
    <t>7-6(3), 7-6(1)</t>
  </si>
  <si>
    <t>7-6(7), 6-4</t>
  </si>
  <si>
    <t>6-2, 6-2</t>
  </si>
  <si>
    <t>6-1, 7-5, 6-4</t>
  </si>
  <si>
    <t>6-4, 3-6, 6-7(0), 7-6(5), 6-1</t>
  </si>
  <si>
    <t>7-6(5), 7-5, 6-1</t>
  </si>
  <si>
    <t>6-4, 6-2</t>
  </si>
  <si>
    <t>6-7(7), 7-6(2), 7-6(2), 7-6(5)</t>
  </si>
  <si>
    <t>6-1, 7-5</t>
  </si>
  <si>
    <t>6-3, 6-4, 5-7, 6-4</t>
  </si>
  <si>
    <t>6-2, 7-5</t>
  </si>
  <si>
    <t>6-3, 7-6(7)</t>
  </si>
  <si>
    <t>6-2, 7-6(4), 7-6(5)</t>
  </si>
  <si>
    <t>3-6, 7-6(5), 6-3, 6-4</t>
  </si>
  <si>
    <t>6-4, 6-4</t>
  </si>
  <si>
    <t>6-1, 3-6, 6-2, 6-2</t>
  </si>
  <si>
    <t>7-6(5), 7-6(4)</t>
  </si>
  <si>
    <t>6-3, 6-7(1), 7-6(2)</t>
  </si>
  <si>
    <t>7-6(3), 7-6(6), 3-6, 6-3</t>
  </si>
  <si>
    <t>6-3, 6-4, 6-4</t>
  </si>
  <si>
    <t>6-4, 7-6(10)</t>
  </si>
  <si>
    <t>6-4, 5-7, 6-4, 6-4</t>
  </si>
  <si>
    <t>6-7(4), 6-7(3), 6-3, 6-4, 6-3</t>
  </si>
  <si>
    <t>7-5, 4-6, 6-4, 7-5</t>
  </si>
  <si>
    <t>6-2, 7-6(6)</t>
  </si>
  <si>
    <t>6-4, 3-6, 6-3</t>
  </si>
  <si>
    <t>6-7(4), 4-6, 6-4, 6-4, 6-4</t>
  </si>
  <si>
    <t>7-6(5), 6-4</t>
  </si>
  <si>
    <t>6-3, 7-6(3)</t>
  </si>
  <si>
    <t>Pete Sampras vs. Jim Courier (Pete led, 16-4)</t>
  </si>
  <si>
    <t>6-3, 6-3</t>
  </si>
  <si>
    <t>3-6, 6-4, 7-6(5), 6-2</t>
  </si>
  <si>
    <t>6-3, 3-6, 7-5</t>
  </si>
  <si>
    <t>7-6(5), 6-3, 7-6(3)</t>
  </si>
  <si>
    <t>6-7(3), 7-5, 7-6(5)</t>
  </si>
  <si>
    <t>6-3, 3-6, 6-4</t>
  </si>
  <si>
    <t>4-6, 6-3, 7-6(3)</t>
  </si>
  <si>
    <t>4-6, 6-3, 6-4</t>
  </si>
  <si>
    <t>6-3, 6-2</t>
  </si>
  <si>
    <t>Pete Sampras vs. Michael Chang (Pete led 12-8)</t>
  </si>
  <si>
    <t>6-1, 6-4, 7-6(3)</t>
  </si>
  <si>
    <t>6-4, 3-6, 6-4</t>
  </si>
  <si>
    <t>6-7(6), 6-3, 6-4, 6-4</t>
  </si>
  <si>
    <t>6-4, 6-3</t>
  </si>
  <si>
    <t>6-4, 6-1, 6-3</t>
  </si>
  <si>
    <t>7-6, 6-3</t>
  </si>
  <si>
    <t>6-7(0), 7-6(2), 6-1, 6-1</t>
  </si>
  <si>
    <t>6-4, 7-6(4)</t>
  </si>
  <si>
    <t>2-6, 6-4, 6-3</t>
  </si>
  <si>
    <t>6-3, 6-3, 5-7, 5-7, 6-1</t>
  </si>
  <si>
    <t>6-4, 4-6, 6-3</t>
  </si>
  <si>
    <t>6-1, 6-3</t>
  </si>
  <si>
    <t>Novak Djokovic vs. Andy Murray (Djokovic leads, 21-9)</t>
  </si>
  <si>
    <t>Pete Sampras vs. Boris Becker (Sampras led, 12-7)</t>
  </si>
  <si>
    <t>Sampras, Pete</t>
  </si>
  <si>
    <t>7-6 (4), 3-6, 6-3</t>
  </si>
  <si>
    <t>6-1, 6-7 (5), 6-1, 6-4</t>
  </si>
  <si>
    <t>7-6 (10), 7-6 (4)</t>
  </si>
  <si>
    <t>3-6, 7-6 (5), 7-6 (4), 6-7 (11), 6-4</t>
  </si>
  <si>
    <t>6-2, 7-6 (3)</t>
  </si>
  <si>
    <t>7-6 (5), 6-4, 6-4</t>
  </si>
  <si>
    <t>6-7 (5), 6-2, 6-4, 6-2</t>
  </si>
  <si>
    <t>7-5, 7-5</t>
  </si>
  <si>
    <t>4-6, 6-3, 7-5, 6-4</t>
  </si>
  <si>
    <t>6-1, 6-2, 6-2</t>
  </si>
  <si>
    <t>7-6 (5), 6-4, 6-5</t>
  </si>
  <si>
    <t>7-6 (5), 7-6 (3)</t>
  </si>
  <si>
    <t>Indiana</t>
  </si>
  <si>
    <t>6-7 (3), 6-2, 7-6 (3)</t>
  </si>
  <si>
    <t>6-4, 6-7 (3), 6-1</t>
  </si>
  <si>
    <t>7-6 (2), 3-6, 6-3</t>
  </si>
  <si>
    <t>3-6, 6-3, 3-6, 6-3, 6-4</t>
  </si>
  <si>
    <t>Pete Sampras vs. Goran Ivanisevic (Sampras led, 12-6)</t>
  </si>
  <si>
    <t>6-7 (2), 7-6 (9), 6-4, 3-6, 6-3</t>
  </si>
  <si>
    <t>6-7 (6), 7-6 (4), 7-5</t>
  </si>
  <si>
    <t>U.S. Open</t>
  </si>
  <si>
    <t>New York</t>
  </si>
  <si>
    <t>6-3, 6-4, 6-7 (9), 6-3</t>
  </si>
  <si>
    <t>7-6 (3), 7-5</t>
  </si>
  <si>
    <t>Ivanisevic, Goran</t>
  </si>
  <si>
    <t>2-6, 6-4, 6-4</t>
  </si>
  <si>
    <t>7-6 (7), 4-6, 6-3, 4-6, 6-3</t>
  </si>
  <si>
    <t>5-7, 6-3, 6-4, 6-7 (5), 10-8</t>
  </si>
  <si>
    <t>6-3, 6-4</t>
  </si>
  <si>
    <t>7-6 (2), 7-6 (5), 6-0</t>
  </si>
  <si>
    <t>6-3, 4-6, 6-2</t>
  </si>
  <si>
    <t>Djokovic, Novak</t>
  </si>
  <si>
    <t>French Open</t>
  </si>
  <si>
    <t>Paris, France</t>
  </si>
  <si>
    <t>QF</t>
  </si>
  <si>
    <t>7-5, 6-3, 6-1</t>
  </si>
  <si>
    <t>ATP World Tour Finals</t>
  </si>
  <si>
    <t>7-6 (4), 6-2</t>
  </si>
  <si>
    <t>6-7 (4), 7-6 (5), 6-4, 6-2</t>
  </si>
  <si>
    <t>6-3, 6-7 (5), 7-6 (5)</t>
  </si>
  <si>
    <t>Manchester</t>
  </si>
  <si>
    <t>7-6 (2), 6-7 (5), 8-6</t>
  </si>
  <si>
    <t>7-6 (?), 6-3</t>
  </si>
  <si>
    <t>Novak Djokovic vs. Rafael Nadal (Series tied @ 23-all as of the end of the 2015 ATP Tour Season)</t>
  </si>
  <si>
    <t>Pete Sampras vs. Michael Chang (Sampras led, 12-8)</t>
  </si>
  <si>
    <t>California</t>
  </si>
  <si>
    <t>7-6 (6), 7-6 (2)</t>
  </si>
  <si>
    <t>Chang, Michael</t>
  </si>
  <si>
    <t>6-2, 7-6 (6)</t>
  </si>
  <si>
    <t>6-1, 6-4, 7-6 (3)</t>
  </si>
  <si>
    <t>Tennessee</t>
  </si>
  <si>
    <t>6-7 (6), 6-3, 6-4, 6-4</t>
  </si>
  <si>
    <t>6-7 (0), 7-6 (2), 6-1, 6-1</t>
  </si>
  <si>
    <t>Florida</t>
  </si>
  <si>
    <t>6-4, 7-6 (4)</t>
  </si>
  <si>
    <t>Ohio</t>
  </si>
  <si>
    <t>3-6, 7-6 (?), 7-5</t>
  </si>
  <si>
    <t>7-6 (?), 6-0</t>
  </si>
  <si>
    <t>Stratton Mounutain</t>
  </si>
  <si>
    <t>Vermont</t>
  </si>
  <si>
    <t>6-1, 6-1, 6-1</t>
  </si>
  <si>
    <t>Pete Sampras vs. Goran Ivanisevic (Pete led 12-6)</t>
  </si>
  <si>
    <t>6-3, 6-3, 6-4</t>
  </si>
  <si>
    <t>6-4, 3-6, 6-1</t>
  </si>
  <si>
    <t>7-5, 6-1</t>
  </si>
  <si>
    <t>6-4, 7-6(3)</t>
  </si>
  <si>
    <t>6-7(3), 6-4, 7-5</t>
  </si>
  <si>
    <t>6-4, 6-0</t>
  </si>
  <si>
    <t>4-6, 6-4, 6-2</t>
  </si>
  <si>
    <t>3-6, 6-4, 1-6, 6-2, 6-2</t>
  </si>
  <si>
    <t>Not evaluated</t>
  </si>
  <si>
    <t>4-6, 7-5, 6-0, 7-6 (1)</t>
  </si>
  <si>
    <t>4-6, 6-3, 6-1</t>
  </si>
  <si>
    <t>6-1, 6-2</t>
  </si>
  <si>
    <t>7-5, 0-6, 6-4</t>
  </si>
  <si>
    <t>6-7(3), 7-5, 7-6(3), 5-7, 6-4</t>
  </si>
  <si>
    <t>2-6, 6-1, 6-4</t>
  </si>
  <si>
    <t>7-6(2), 7-5, 6-3</t>
  </si>
  <si>
    <t>7-5, 6-2</t>
  </si>
  <si>
    <t>1-6, 6-2, 7-5</t>
  </si>
  <si>
    <t>6-4, 6-3, 6-1</t>
  </si>
  <si>
    <t>6-4, 2-6, 7-5</t>
  </si>
  <si>
    <t>7-6(7), 6-2</t>
  </si>
  <si>
    <t>4-6, 6-4, 6-2, 6-4</t>
  </si>
  <si>
    <t>6-2, 6-1, 2-6, 7-5</t>
  </si>
  <si>
    <t>6-3, 3-6, 6-4, 6-2</t>
  </si>
  <si>
    <t>6-2, 6-4, 6-0</t>
  </si>
  <si>
    <t>6-4, 2-6, 6-3, 6-4</t>
  </si>
  <si>
    <t>4-6, 6-0, 6-4, 5-7, 6-2</t>
  </si>
  <si>
    <t>2-6, 7-6 (1), 6-4, 7-6 (1)</t>
  </si>
  <si>
    <t>6-7 (4), 6-4, 6-4</t>
  </si>
  <si>
    <t>7-6 (4), 7-6 (2), 4-6, 6-4</t>
  </si>
  <si>
    <t>4-6, 6-2, 6-2, 4-6, 6-3</t>
  </si>
  <si>
    <t>6-3, 7-5</t>
  </si>
  <si>
    <t>7-5, 6-3, 3-6, 6-1</t>
  </si>
  <si>
    <t>Agassi, Andre</t>
  </si>
  <si>
    <t>6-7 (7), 2-6, 6-3, 6-4, 6-2</t>
  </si>
  <si>
    <t>Tokoyo Outdoor</t>
  </si>
  <si>
    <t>Courier, Jim</t>
  </si>
  <si>
    <t>6-3, 6-7 (6), 6-1, 6-4</t>
  </si>
  <si>
    <t>6-3, 6-2, 6-2</t>
  </si>
  <si>
    <t>ATP World Championships</t>
  </si>
  <si>
    <t>3-6, 6-4, 2-6, 6-1, 6-4</t>
  </si>
  <si>
    <t>2-6, 6-3, 6-4</t>
  </si>
  <si>
    <t>6-7 (?), 6-1, 6-4, 6-0</t>
  </si>
  <si>
    <t>ATP Masters Series Key Biscayne</t>
  </si>
  <si>
    <t>7-6 (?), 4-6, 6-3, 6-2</t>
  </si>
  <si>
    <t>3-6, 6-3, 7-5</t>
  </si>
  <si>
    <t>Pennsylvania</t>
  </si>
  <si>
    <t>6-3, 7-6 (?)</t>
  </si>
  <si>
    <t>6-2, 5-7, 6-4</t>
  </si>
  <si>
    <t>6-1, 6-4, 7-6 (1)</t>
  </si>
  <si>
    <t>6-2, 6-7 (6), 6-4</t>
  </si>
  <si>
    <t>6-2, 1-6, 6-3</t>
  </si>
  <si>
    <t>6-1, 6-7 (3), 6-3, 3-6, 6-1</t>
  </si>
  <si>
    <t>7-5, 1-6, 7-5</t>
  </si>
  <si>
    <t>7-6 (4), 6-4</t>
  </si>
  <si>
    <t>6-7 (3), 6-2, 6-1</t>
  </si>
  <si>
    <t>7-6 (3), 6-3</t>
  </si>
  <si>
    <t>6-4, 7-6 (8)</t>
  </si>
  <si>
    <t>7-5, 3-6, 7-5</t>
  </si>
  <si>
    <t>6-2, 7-6 (5)</t>
  </si>
  <si>
    <t>7-6 (5), 7-6 (3), 7-5</t>
  </si>
  <si>
    <t>3-6, 7-6 (6), 7-5</t>
  </si>
  <si>
    <t>4-6, 7-6 (5), 6-4</t>
  </si>
  <si>
    <t>7-6 (6), 6-2</t>
  </si>
  <si>
    <t>6-2, 6-7 (2), 6-0</t>
  </si>
  <si>
    <t>7-5, 6-3</t>
  </si>
  <si>
    <t>3-6, 6-3, 6-2, 6-0</t>
  </si>
  <si>
    <t>6-4, 6-7 (5), 6-4</t>
  </si>
  <si>
    <t>Roger Federer vs. Novak Djokovic (Tied 22-all at the end of the 2015 ATP Season)</t>
  </si>
  <si>
    <t>7-6 (1), 6-7 (10), 6-4, 6-3</t>
  </si>
  <si>
    <t>7-6 (1), 6-3</t>
  </si>
  <si>
    <t>2015 Barclay's ATP Tour Finals</t>
  </si>
  <si>
    <t>6-3, 6-7 (5), 6-2</t>
  </si>
  <si>
    <t>6-7 (7), 6-4, 7-6 (4), 5-7, 6-4</t>
  </si>
  <si>
    <t>3-6, 6-3, 7-6 (3)</t>
  </si>
  <si>
    <t>3-6, 6-3, 6-2</t>
  </si>
  <si>
    <t>6-4, 6-7 (2), 6-2</t>
  </si>
  <si>
    <t>4-6, 6-3, 6-2</t>
  </si>
  <si>
    <t>7-6 (6), 7-5</t>
  </si>
  <si>
    <t>6-0, 7-6 (7)</t>
  </si>
  <si>
    <t>6-3, 3-6, 6-4, 6-3</t>
  </si>
  <si>
    <t>6-4, 7-5, 6-3</t>
  </si>
  <si>
    <t>6-2, 7-6 (4)</t>
  </si>
  <si>
    <t>6-7 (7), 4-6, 6-3, 6-2, 7-5</t>
  </si>
  <si>
    <t>7-6 (5), 6-3, 3-6, 7-6 (5)</t>
  </si>
  <si>
    <t>6-3, 3-6, 6-2</t>
  </si>
  <si>
    <t>7-6 (3), 7-5, 6-4</t>
  </si>
  <si>
    <t>6-1, 6-4</t>
  </si>
  <si>
    <t>5-7, 6-1, 5-7, 6-2, 7-5</t>
  </si>
  <si>
    <t>6-1, 3-6, 7-5</t>
  </si>
  <si>
    <t>6-4, 4-6, 6-2</t>
  </si>
  <si>
    <t>7-6 (3), 7-5, 7-5</t>
  </si>
  <si>
    <t>4-6, 6-3, 6-3</t>
  </si>
  <si>
    <t>6-3, 5-7, 7-5, 6-2</t>
  </si>
  <si>
    <t>6-3, 3-2 RET</t>
  </si>
  <si>
    <t>7-5, 6-3, 7-6 (5)</t>
  </si>
  <si>
    <t>7-6 (4), 7-6 (2), 6-4</t>
  </si>
  <si>
    <t>7-6 (2), 2-6, 7-6 (2)</t>
  </si>
  <si>
    <t>6-3, 6-7 (6), 6-3</t>
  </si>
  <si>
    <t>6-2, 7-5, 6-3</t>
  </si>
  <si>
    <t>6-3, 2-6, 6-3</t>
  </si>
  <si>
    <t>Roger Federer vs. Rafael Nadal (Nadal leads, 23-11)</t>
  </si>
  <si>
    <t>6-3, 5-7, 6-3</t>
  </si>
  <si>
    <t>7-6 (4), 6-3, 6-3</t>
  </si>
  <si>
    <t>5-7, 6-4, 6-3</t>
  </si>
  <si>
    <t>6-7 (5), 6-2, 7-6 (5), 6-4</t>
  </si>
  <si>
    <t>6-3, 6-0</t>
  </si>
  <si>
    <t>7-5, 7-6 (3), 5-7, 6-1</t>
  </si>
  <si>
    <t>5-7, 6-1, 6-3</t>
  </si>
  <si>
    <t>6-3, 3-6, 6-1</t>
  </si>
  <si>
    <t>6-4, 7-6 (5)</t>
  </si>
  <si>
    <t>7-5, 3-6, 7-6 (3), 3-6, 6-2</t>
  </si>
  <si>
    <t>6-4, 6-4, 6-7 (5), 6-7 (8), 9-7</t>
  </si>
  <si>
    <t>6-1, 6-3, 6-0</t>
  </si>
  <si>
    <t>7-5, 6-7 (3), 6-3</t>
  </si>
  <si>
    <t>7-6 (7), 4-6, 7-6 (3), 2-6, 6-2</t>
  </si>
  <si>
    <t>6-3, 4-6, 6-3, 6-4</t>
  </si>
  <si>
    <t>2-6, 6-2, 6-0</t>
  </si>
  <si>
    <t>6-0, 7-6 (5), 6-7 (2), 6-3</t>
  </si>
  <si>
    <t>1-6, 6-1, 6-4, 7-6 (4)</t>
  </si>
  <si>
    <t>6-7 (0), 7-6 (5), 6-4, 2-6, 7-6 (5)</t>
  </si>
  <si>
    <t>6-2, 6-7 (2), 6-3, 7-6 (5)</t>
  </si>
  <si>
    <t>6-3, 4-6, 6-4, 6-3</t>
  </si>
  <si>
    <t>2-6, 6-7 (4), 7-6 (5), 6-3, 6-1</t>
  </si>
  <si>
    <t>Roger Federer vs. Andy Murray (Federer leads, 14-11)</t>
  </si>
  <si>
    <t>7-5, 7-5, 6-4</t>
  </si>
  <si>
    <t>6-4, 7-6 (6)</t>
  </si>
  <si>
    <t>6-0, 6-1</t>
  </si>
  <si>
    <t>6-3, 6-4, 6-7 (6), 6-3</t>
  </si>
  <si>
    <t>6-4, 6-7 (5), 6-3, 6-7 (2), 6-2</t>
  </si>
  <si>
    <t>7-6 (5), 6-2</t>
  </si>
  <si>
    <t>4-6, 7-5, 6-3, 6-4</t>
  </si>
  <si>
    <t>6-3, 6-4, 7-6 (11)</t>
  </si>
  <si>
    <t>3-6, 6-3, 6-1</t>
  </si>
  <si>
    <t>6-2, 7-6 (8)</t>
  </si>
  <si>
    <t>6-3, 4-6, 6-1</t>
  </si>
  <si>
    <t>6-7 (6), 6-2, 6-2</t>
  </si>
  <si>
    <t>4-6, 7-6 (3), 7-5</t>
  </si>
  <si>
    <t>6-2, 7-5, 6-2</t>
  </si>
  <si>
    <t>6-7 (6), 6-3, 6-4</t>
  </si>
  <si>
    <t>7-6 (4), 1-6, 6-4</t>
  </si>
  <si>
    <t>5-7, 7-6 (6), 7-6 (5), 3-6, 16-14</t>
  </si>
  <si>
    <t>7-5, 6-7 (5), 6-1</t>
  </si>
  <si>
    <t>6-3, 4-6, 6-4</t>
  </si>
  <si>
    <t>6-2, 7-5, 7-5</t>
  </si>
  <si>
    <t>7-6 (4), 4-6, 6-3</t>
  </si>
  <si>
    <t>7-6 (5), 7-6 (4), 6-2</t>
  </si>
  <si>
    <t>6-4, 6-0, 6-2</t>
  </si>
  <si>
    <t>4-6, 7-6 (8), 6-4</t>
  </si>
  <si>
    <t>6-2, 4-6, 7-5, 6-1</t>
  </si>
  <si>
    <t>6-2, 7-6 (2), 6-4</t>
  </si>
  <si>
    <t>4-6, 7-5, 7-6 (3), 6-4</t>
  </si>
  <si>
    <t>7-6 (2), 6-2</t>
  </si>
  <si>
    <t>6-4, 3-6, 7-6 (3)</t>
  </si>
  <si>
    <t>7-6 (6), 6-3, 6-3</t>
  </si>
  <si>
    <t>7-6 (5), 6-1</t>
  </si>
  <si>
    <t>7-6 (3), 6-4</t>
  </si>
  <si>
    <t>3-6, 6-3, 7-6 (5)</t>
  </si>
  <si>
    <t>6-1, 4-6, 6-3</t>
  </si>
  <si>
    <t>5-7, 7-6 (5), 6-2, 6-3</t>
  </si>
  <si>
    <t>3-6, 7-6 (4), 6-4</t>
  </si>
  <si>
    <t>6-2, 6-3, 6-4</t>
  </si>
  <si>
    <t>7-6 (7), 6-2, 6-4</t>
  </si>
  <si>
    <t>6-3, 6-7 (7), 7-6 (1)</t>
  </si>
  <si>
    <t>6-3, 7-6 (0), 4-6, 6-3</t>
  </si>
  <si>
    <t>6-3, 6-4, 7-6 (4)</t>
  </si>
  <si>
    <t>6-2, 6-4, 6-4</t>
  </si>
  <si>
    <t>6-0, 7-6 (3), 6-0</t>
  </si>
  <si>
    <t>6-1, 6-7 (1), 6-0, 6-4</t>
  </si>
  <si>
    <t>6-0, 6-4</t>
  </si>
  <si>
    <t>4-6, 6-3, 6-0, 6-4</t>
  </si>
  <si>
    <t>5-7, 2-6, 7-6 (4), 7-5, 6-1 </t>
  </si>
  <si>
    <t>7-5, 5-7, 7-5</t>
  </si>
  <si>
    <t>6-4, 5-7, 7-6 (6)</t>
  </si>
  <si>
    <t>6-2, 3-6, 7-6 (2), 6-1</t>
  </si>
  <si>
    <t>7-6 (4), 2-6, 6-4 </t>
  </si>
  <si>
    <t>6-7 (3), 6-4, 6-2, 2-1 RET</t>
  </si>
  <si>
    <t>6-2, 6-3, 3-6, 7-6 (5)</t>
  </si>
  <si>
    <t>7-6 (5), 6-3</t>
  </si>
  <si>
    <t>7-6 (4), 6-4 </t>
  </si>
  <si>
    <t>3-6, 7-5, 6-2, 6-4</t>
  </si>
  <si>
    <t>6-2, 3-6, 6-4, 6-1</t>
  </si>
  <si>
    <t>6-4, 3-6, 7-6 (2)</t>
  </si>
  <si>
    <t>6-4, 3-6, 6-1, 6-7 (3), 9-7</t>
  </si>
  <si>
    <t>6-2, 7-6 (1)</t>
  </si>
  <si>
    <t>6-4, 6-3, 2-6, 7-5</t>
  </si>
  <si>
    <t>5-7, 6-4, 6-2, 6-7 (5), 7-5</t>
  </si>
  <si>
    <t>6-2, 6-4, 6-7 (3), 6-1</t>
  </si>
  <si>
    <t>6-4, 6-1, 1-6, 6-3</t>
  </si>
  <si>
    <t>4-6, 6-3, 7-6 (4)</t>
  </si>
  <si>
    <t>6-4, 5-7, 6-4, 6-2</t>
  </si>
  <si>
    <t>3-6, 7-6 (5), 7-6 (9)</t>
  </si>
  <si>
    <t>6-3, 2-6, 6-1</t>
  </si>
  <si>
    <t>6-4, 6-2, 7-6 (3)</t>
  </si>
  <si>
    <t>7-5, 2-6, 6-2</t>
  </si>
  <si>
    <t>3-6, 6-1, 4-1 RET</t>
  </si>
  <si>
    <t>7-5, 6-4, 6-2</t>
  </si>
  <si>
    <t>6-4, 6-4 RET</t>
  </si>
  <si>
    <t>7-6 (3), 4-6, 6-0</t>
  </si>
  <si>
    <t>7-6 (5), 6-7 (4), 6-3, 6-0</t>
  </si>
  <si>
    <t>7-6 (1), 6-7 (1), 6-2, 6-4</t>
  </si>
  <si>
    <t>6-4, 7-5, 6-4</t>
  </si>
  <si>
    <t>6-7 (2), 7-6 (3), 6-3, 6-2</t>
  </si>
  <si>
    <t>4-6, 6-3, 7-5</t>
  </si>
  <si>
    <t>5-7, 7-6 (11), 6-3</t>
  </si>
  <si>
    <t>7-6 (10), 7-5, 2-6, 3-6, 6-2</t>
  </si>
  <si>
    <t>6-1, 7-6 (4)</t>
  </si>
  <si>
    <t>6-3, 3-6, 6-7 (4), 6-1, 7-5</t>
  </si>
  <si>
    <t>6-4, 3-0 RET</t>
  </si>
  <si>
    <t>6-1, 3-6, 7-6 (2)</t>
  </si>
  <si>
    <t>6-4, 6-2, 6-3</t>
  </si>
  <si>
    <t>7-6 (4), 7-6 (5)</t>
  </si>
  <si>
    <t>6-3, 7-6 (3)</t>
  </si>
  <si>
    <t>6-1, 6-0</t>
  </si>
  <si>
    <t>1-6, 7-5, 6-3</t>
  </si>
  <si>
    <t>Rafael Nadal vs. Andy Murray (Nadal leads, 16-6)</t>
  </si>
  <si>
    <t>6-3, 6-2, 6-1</t>
  </si>
  <si>
    <t>1-6, 6-3, 7-5</t>
  </si>
  <si>
    <t>3-6, 6-2, 6-0</t>
  </si>
  <si>
    <t>6-4, 6-2, 3-6, 6-2</t>
  </si>
  <si>
    <t>5-7, 6-2, 6-2, 6-4</t>
  </si>
  <si>
    <t>6-4, 2-6, 6-1</t>
  </si>
  <si>
    <t>7-6 (5), 3-6, 7-6 (6)</t>
  </si>
  <si>
    <t>6-4, 7-6 (6), 6-4</t>
  </si>
  <si>
    <t>6-3, 7-6 (2), 3-0 RET</t>
  </si>
  <si>
    <t>6-3, 4-6, 6-0</t>
  </si>
  <si>
    <t>6-2, 7-6 (5), 4-6, 6-4</t>
  </si>
  <si>
    <t>7-6 (2), 6-3</t>
  </si>
  <si>
    <t>6-3, 6-2, 6-4</t>
  </si>
  <si>
    <t>7-6 (5), 6-4</t>
  </si>
  <si>
    <t>6-7 (3), 6-4, 4-6, 6-3, 6-1 </t>
  </si>
  <si>
    <t>6-2, 6-1, 6-3</t>
  </si>
  <si>
    <t>3-6, 7-6 (5), 6-4</t>
  </si>
  <si>
    <t>6-7 (6), 6-2, 7-6 (6), 6-2 </t>
  </si>
  <si>
    <t>6-3, 6-4, 6-3</t>
  </si>
  <si>
    <t>6-1, 6-3, 6-1</t>
  </si>
  <si>
    <t>6-3, 6-1, 7-6 (5)</t>
  </si>
  <si>
    <t>2-6, 6-3, 7-5</t>
  </si>
  <si>
    <t>3-6, 6-3 RET</t>
  </si>
  <si>
    <t>6-2, 5-7, 6-4, 6-2</t>
  </si>
  <si>
    <t>7-5, 3-6, 1-6, 7-6 (3), 6-2</t>
  </si>
  <si>
    <t>1-6, 6-4, 6-2</t>
  </si>
  <si>
    <t>6-3, 6-3, 3-6, 5-7, 7-6 (3)</t>
  </si>
  <si>
    <t>New Haven</t>
  </si>
  <si>
    <t>Connecticut</t>
  </si>
  <si>
    <t>7-6 (2), 4-6, 6-3</t>
  </si>
  <si>
    <t>4-6, 7-5, 6-1, 6-7 (5), 6-1</t>
  </si>
  <si>
    <t>Lendl, Ivan</t>
  </si>
  <si>
    <t>6-1, 7-5, 6-0</t>
  </si>
  <si>
    <t>6-4, 5-7, 3-6, 7-6 (3), 6-4</t>
  </si>
  <si>
    <t>ATP World Tour Championship</t>
  </si>
  <si>
    <t>3-6, 7-6 (?), 6-3</t>
  </si>
  <si>
    <t>6-1, 7-6 (?), 6-3</t>
  </si>
  <si>
    <t>4-6, 7-6 (?), 5-2 RET</t>
  </si>
  <si>
    <t>7-6 (?), 7-5</t>
  </si>
  <si>
    <t>6-0, 2-6, 6-3</t>
  </si>
  <si>
    <t>6-3, 2-6, 6-4</t>
  </si>
  <si>
    <t>Arizona</t>
  </si>
  <si>
    <t>6-7 (?), 6-4, 6-4</t>
  </si>
  <si>
    <t>6-4, 7-6 (?)</t>
  </si>
  <si>
    <t>3-6, 6-4, 7-6 (?), 6-4</t>
  </si>
  <si>
    <t>7-6 (?), 6-2, 6-3</t>
  </si>
  <si>
    <t>6-7 (?), 7-5, 6-1, 4-6, 9-7</t>
  </si>
  <si>
    <t>Texas</t>
  </si>
  <si>
    <t>3-6, 7-6 (?), 3-6, 6-1, 6-2</t>
  </si>
  <si>
    <t>Delray Beach</t>
  </si>
  <si>
    <t>Netherlands</t>
  </si>
  <si>
    <t>6-3, 2-6, 7-6 (?)</t>
  </si>
  <si>
    <t>Boris Becker vs. Ivan Lendl (Lendl led, 11-10)</t>
  </si>
  <si>
    <t>6-3, 1-6, 7-6 (2)</t>
  </si>
  <si>
    <t>6-7 (4), 6-2, 6-7 (4), 6-3, 6-4</t>
  </si>
  <si>
    <t>Becker, Boris</t>
  </si>
  <si>
    <t>1-6, 6-4, 6-4, 6-4</t>
  </si>
  <si>
    <t>1-6, 7-6 (?), 6-4</t>
  </si>
  <si>
    <t>4-6, 6-3, 7-6 (?)</t>
  </si>
  <si>
    <t>Stuttgart Indoors</t>
  </si>
  <si>
    <t>7-6 (?), 1-6, 6-3, 7-6 (?)</t>
  </si>
  <si>
    <t>7-5, 6-7 (?), 2-6, 6-4, 6-3</t>
  </si>
  <si>
    <t>5-7, 7-6 (?), 3-6, 6-2, 7-6 (?)</t>
  </si>
  <si>
    <t>6-4, 6-3, 6-7 (?), 6-4</t>
  </si>
  <si>
    <t>6-4, 6-7 (?), 6-3</t>
  </si>
  <si>
    <t>6-4, 6-4, 6-4</t>
  </si>
  <si>
    <t>Sydney Indoors</t>
  </si>
  <si>
    <t>3-6, 7-6 (?), 6-2, 6-0</t>
  </si>
  <si>
    <t>6-4, 6-3, 7-5</t>
  </si>
  <si>
    <t>Illinois</t>
  </si>
  <si>
    <t>6-2, 7-6 (?), 6-3</t>
  </si>
  <si>
    <t>6-3, 7-6 (1)</t>
  </si>
  <si>
    <t>5-7, 6-2, 6-2</t>
  </si>
  <si>
    <t xml:space="preserve">Long Island </t>
  </si>
  <si>
    <t xml:space="preserve">London / Queen's Club </t>
  </si>
  <si>
    <t xml:space="preserve">Toronto Indoor </t>
  </si>
  <si>
    <t xml:space="preserve">Canada </t>
  </si>
  <si>
    <t xml:space="preserve">Masters </t>
  </si>
  <si>
    <t xml:space="preserve">Montreal / Toronto </t>
  </si>
  <si>
    <t xml:space="preserve">Australian Open </t>
  </si>
  <si>
    <t xml:space="preserve">Australia </t>
  </si>
  <si>
    <t xml:space="preserve">US Open </t>
  </si>
  <si>
    <t xml:space="preserve">Stratton Mountain </t>
  </si>
  <si>
    <t xml:space="preserve">World Team Cup </t>
  </si>
  <si>
    <t xml:space="preserve">Germany </t>
  </si>
  <si>
    <t xml:space="preserve">Forest Hills </t>
  </si>
  <si>
    <t xml:space="preserve">Forest Hills WCT </t>
  </si>
  <si>
    <t xml:space="preserve">Brussels </t>
  </si>
  <si>
    <t xml:space="preserve">Belgium </t>
  </si>
  <si>
    <t xml:space="preserve">Philadelphia </t>
  </si>
  <si>
    <t xml:space="preserve">San Francisco </t>
  </si>
  <si>
    <t xml:space="preserve">Wimbledon </t>
  </si>
  <si>
    <t xml:space="preserve">TCH V USA QF </t>
  </si>
  <si>
    <t xml:space="preserve">Milan </t>
  </si>
  <si>
    <t xml:space="preserve">Dallas </t>
  </si>
  <si>
    <t xml:space="preserve">U.S. Open </t>
  </si>
  <si>
    <t>McEnroe, John</t>
  </si>
  <si>
    <t>6-7 (?), 7-6 (?), 6-2, 7-5</t>
  </si>
  <si>
    <t>7-6 (?), 6-2, 7-6 (?)</t>
  </si>
  <si>
    <t>6-7 (?), 7-6 (?), 6-4, 6-4</t>
  </si>
  <si>
    <t>7-6 (?), 6-3, 6-4</t>
  </si>
  <si>
    <t>7-6 (?), 6-2</t>
  </si>
  <si>
    <t>6-7 (?), 7-6 (?), 6-3</t>
  </si>
  <si>
    <t>7-5, 6-0, 6-4</t>
  </si>
  <si>
    <t>6-3, 6-4, 6-1</t>
  </si>
  <si>
    <t>3-6, 2-6, 6-4, 7-5, 7-5</t>
  </si>
  <si>
    <t>6-3, 3-6, 6-3, 7-6 (?)</t>
  </si>
  <si>
    <t>3-6, 7-6 (?), 6-4</t>
  </si>
  <si>
    <t>7-6 (?), 6-4, 6-4</t>
  </si>
  <si>
    <t>6-2, 4-6, 6-3, 6-7 (?), 7-6 (?)</t>
  </si>
  <si>
    <t>4-6, 7-6 (?), 6-4, 6-3</t>
  </si>
  <si>
    <t>6-4, 6-4, 6-2</t>
  </si>
  <si>
    <t>6-4, 6-4, 7-6 (?)</t>
  </si>
  <si>
    <t>6-2, 3-6, 6-3, 6-3</t>
  </si>
  <si>
    <t>6-4, 14-12, 7-5</t>
  </si>
  <si>
    <t>6-4, 6-4, 7-5</t>
  </si>
  <si>
    <t>4-6, 6-3, 6-2, 7-5</t>
  </si>
  <si>
    <t>6-3, 1-6, 6-2</t>
  </si>
  <si>
    <t>6-2, 7-6 (?)</t>
  </si>
  <si>
    <t>6-7 (?), 4-1 (Weather?)</t>
  </si>
  <si>
    <t>7-6 (2), 7-6 (5), 6-2</t>
  </si>
  <si>
    <t>7-6 (6), 6-2, 6-1</t>
  </si>
  <si>
    <t>6-2, 6-4, 7-5</t>
  </si>
  <si>
    <t>6-3, 6-2, 6-7 (5), 6-4</t>
  </si>
  <si>
    <t>4-6, 7-6 (4), 6-4</t>
  </si>
  <si>
    <t>6-7 (10), 7-6 (5), 6-4, 6-2</t>
  </si>
  <si>
    <t>7-6 (7), 6-3</t>
  </si>
  <si>
    <t>6-7 (8), 6-4, 2-6, 6-4, 6-3</t>
  </si>
  <si>
    <t>1-6, 7-6 (2), 6-4</t>
  </si>
  <si>
    <t>6-7 (?), 6-1, 6-1, 6-4 </t>
  </si>
  <si>
    <t>5-7, 7-6 (4), 6-3</t>
  </si>
  <si>
    <t>6-4, 6-7 (8), 6-1</t>
  </si>
  <si>
    <t>6-1, 5-7, 6-1</t>
  </si>
  <si>
    <t>7-6 (6), 6-7 (3), 7-6 (5)</t>
  </si>
  <si>
    <t>Men's Rivalries Summary Page</t>
  </si>
  <si>
    <t>Pair</t>
  </si>
  <si>
    <t>Score</t>
  </si>
  <si>
    <t>Pete Sampras / Andre Agassi</t>
  </si>
  <si>
    <t>Leader</t>
  </si>
  <si>
    <t>Sampras</t>
  </si>
  <si>
    <t>20-14</t>
  </si>
  <si>
    <t>Pete Sampras / Jim Courier</t>
  </si>
  <si>
    <t>16-4</t>
  </si>
  <si>
    <t>Pete Sampras / Stefan Edberg</t>
  </si>
  <si>
    <t>8-6</t>
  </si>
  <si>
    <t>Pete Sampras / Michael Chang</t>
  </si>
  <si>
    <t>12-8</t>
  </si>
  <si>
    <t>Pete Sampras / Patrick Rafter</t>
  </si>
  <si>
    <t>12-4</t>
  </si>
  <si>
    <t>Pete Sampras / Boris Becker</t>
  </si>
  <si>
    <t>12-7</t>
  </si>
  <si>
    <t>Pete Sampras / Goran Ivanisevic</t>
  </si>
  <si>
    <t>12-6</t>
  </si>
  <si>
    <t>Michael Chang / Patrick Rafter</t>
  </si>
  <si>
    <t>Chang</t>
  </si>
  <si>
    <t>7-4</t>
  </si>
  <si>
    <t>Stefan Edberg / Boris Becker</t>
  </si>
  <si>
    <t>Becker</t>
  </si>
  <si>
    <t>25-10</t>
  </si>
  <si>
    <t>Stefan Edberg / Michael Chang</t>
  </si>
  <si>
    <t>Edberg</t>
  </si>
  <si>
    <t>12-9</t>
  </si>
  <si>
    <t>Boris Becker / Andre Agassi</t>
  </si>
  <si>
    <t>Agassi</t>
  </si>
  <si>
    <t>10-4</t>
  </si>
  <si>
    <t>Jim Courier / Andre Agassi</t>
  </si>
  <si>
    <t>Courier</t>
  </si>
  <si>
    <t>7-5</t>
  </si>
  <si>
    <t>Andre Agassi / Michael Chang</t>
  </si>
  <si>
    <t>15-7</t>
  </si>
  <si>
    <t>Jim Courier / Michael Chang</t>
  </si>
  <si>
    <t>Tied</t>
  </si>
  <si>
    <t>12-12</t>
  </si>
  <si>
    <t>Jimmy Connors / John McEnroe</t>
  </si>
  <si>
    <t>McEnroe</t>
  </si>
  <si>
    <t>Jimmy Connors / Ivan Lendl</t>
  </si>
  <si>
    <t>Lendl</t>
  </si>
  <si>
    <t>22-13</t>
  </si>
  <si>
    <t>Jimmy Connors / Bjorn Borg</t>
  </si>
  <si>
    <t>Borg</t>
  </si>
  <si>
    <t>15-8</t>
  </si>
  <si>
    <t>John McEnroe / Bjorn Borg</t>
  </si>
  <si>
    <t>7-7</t>
  </si>
  <si>
    <t>Stefan Edberg / Jim Courier</t>
  </si>
  <si>
    <t>6-4</t>
  </si>
  <si>
    <t>Ivan Lendl / Bjorn Borg</t>
  </si>
  <si>
    <t>6-2</t>
  </si>
  <si>
    <t>Roger Federer / Novak Djokovic</t>
  </si>
  <si>
    <t>22-22</t>
  </si>
  <si>
    <t>Roger Federer / Rafael Nadal</t>
  </si>
  <si>
    <t>Nadal</t>
  </si>
  <si>
    <t>23-11</t>
  </si>
  <si>
    <t>Roger Federer / Andy Murray</t>
  </si>
  <si>
    <t>Federer</t>
  </si>
  <si>
    <t>14-11</t>
  </si>
  <si>
    <t>Roger Federer / Andy Roddick</t>
  </si>
  <si>
    <t>21-3</t>
  </si>
  <si>
    <t>Roger Federer / Lleyton Hewitt</t>
  </si>
  <si>
    <t>18-9</t>
  </si>
  <si>
    <t>Novak Djokovic / Andy  Roddick</t>
  </si>
  <si>
    <t>Roddick</t>
  </si>
  <si>
    <t>5-4</t>
  </si>
  <si>
    <t>Novak Djokovic / Rafael Nadal</t>
  </si>
  <si>
    <t>23-23</t>
  </si>
  <si>
    <t>Novak Djokovic / Andy Murray</t>
  </si>
  <si>
    <t>Djokovic</t>
  </si>
  <si>
    <t>21-9</t>
  </si>
  <si>
    <t>Rafael Nadal / Andy Murray</t>
  </si>
  <si>
    <t>16-6</t>
  </si>
  <si>
    <t>Rafael Nadal / Andy Roddick</t>
  </si>
  <si>
    <t>7-3</t>
  </si>
  <si>
    <t>Rafael Nadal / Lleyton Hewitt</t>
  </si>
  <si>
    <t>Stefan Edberg / Ivan Lendl</t>
  </si>
  <si>
    <t>14-13</t>
  </si>
  <si>
    <t>Boris Becker / Ivan Lendl</t>
  </si>
  <si>
    <t>11-10</t>
  </si>
  <si>
    <t>Ivan Lendl / John McEnroe</t>
  </si>
  <si>
    <t>6-7 (?), 6-3, 4-6, 6-4, 6-4</t>
  </si>
  <si>
    <t>Stefan Edberg vs. Ivan Lendl (Edberg led, 14-13)</t>
  </si>
  <si>
    <t>Edberg, Stefan</t>
  </si>
  <si>
    <t>21-15-1</t>
  </si>
  <si>
    <t>TIE</t>
  </si>
  <si>
    <t>Ivan Lendl vs. John McEnroe (Lendl led, 21-15-1)</t>
  </si>
  <si>
    <t>Montreal</t>
  </si>
  <si>
    <t>Wilander, Mats</t>
  </si>
  <si>
    <t>3-6, 6-3, 6-4</t>
  </si>
  <si>
    <t>Mats Wilander vs. Stefan Edberg (Wilander led 11-9)</t>
  </si>
  <si>
    <t>ATP World Tour Masters Stockholm</t>
  </si>
  <si>
    <t>6-1, 6-1, 6-2</t>
  </si>
  <si>
    <t>ATP Masters 1000 Series Cincinnati</t>
  </si>
  <si>
    <t>7-6 (?), 7-6 (?)</t>
  </si>
  <si>
    <t>3-6, 7-6 (?), 7-6 (?)</t>
  </si>
  <si>
    <t>6-0, 6-7 (?), 6-3, 3-6, 6-1</t>
  </si>
  <si>
    <t>6-4, 3-6, 6-3, 6-4</t>
  </si>
  <si>
    <t>ATP Masters 1000 Series Indian Wells</t>
  </si>
  <si>
    <t>6-2, 6-1, 6-1</t>
  </si>
  <si>
    <t>Boca Raton West</t>
  </si>
  <si>
    <t>6-4, 1-0 Retired</t>
  </si>
  <si>
    <t>6-4, 6-3, 6-3</t>
  </si>
  <si>
    <t>6-3, 6-7 (?), 6-2</t>
  </si>
  <si>
    <t>Bastad</t>
  </si>
  <si>
    <t>7-5, 6-3, 1-6, 6-4</t>
  </si>
  <si>
    <t>Mats Wilander vs. Ivan Lendl (Lendl led 15-7)</t>
  </si>
  <si>
    <t>6-3, 4-6, 7-5</t>
  </si>
  <si>
    <t>Sydney Outdoor</t>
  </si>
  <si>
    <t>6-4, 4-6, 6-3, 5-7, 6-4</t>
  </si>
  <si>
    <t>6-2, 6-2, 6-3</t>
  </si>
  <si>
    <t>6-7 (?), 6-0, 7-6 (?), 6-4</t>
  </si>
  <si>
    <t>7-5, 6-2, 3-6, 7-6 (?)</t>
  </si>
  <si>
    <t>3-6, 6-1, 7-6 (?), 6-4</t>
  </si>
  <si>
    <t>3-6, 6-4, 6-2, 6-2</t>
  </si>
  <si>
    <t>ATP Masters 1000 Series Monte Carlo</t>
  </si>
  <si>
    <t>6-1, 6-3, 4-6, 6-4</t>
  </si>
  <si>
    <t>Davis Cup Semifinal</t>
  </si>
  <si>
    <t>6-3, 6-3, 7-5</t>
  </si>
  <si>
    <t>6-1, 6-4, 6-4</t>
  </si>
  <si>
    <t>6-0, 6-3</t>
  </si>
  <si>
    <t>Barcelona</t>
  </si>
  <si>
    <t>7-6 (?), 6-1</t>
  </si>
  <si>
    <t>6-2, 6-2, 6-2</t>
  </si>
  <si>
    <t>4-6, 7-5, 3-6, 6-4, 6-2</t>
  </si>
  <si>
    <t>John McEnroe vs. Mats Wilander (McEnroe led 7-6)</t>
  </si>
  <si>
    <t>7-6 (?), 3-6, 6-3, 6-4</t>
  </si>
  <si>
    <t>ATP Masters 1000 Series Rome</t>
  </si>
  <si>
    <t>3-6, 6-4, 4-6, 6-3, 6-3</t>
  </si>
  <si>
    <t>6-1, 7-5, 7-5</t>
  </si>
  <si>
    <t>6-1, 6-1</t>
  </si>
  <si>
    <t>Davis Cup Final</t>
  </si>
  <si>
    <t>6-2, 3-6, 6-2</t>
  </si>
  <si>
    <t>4-6, 6-3, 6-4, 6-3</t>
  </si>
  <si>
    <t>1-6, 6-2, 6-4, 6-0</t>
  </si>
  <si>
    <t>Davis Cup Quarterfinal</t>
  </si>
  <si>
    <t>St. Louis, Missouri</t>
  </si>
  <si>
    <t>9-7, 6-2, 15-17, 3-6, 8-6</t>
  </si>
  <si>
    <t>Wilander / Connors, Mats led 5-0 (not analyzed)</t>
  </si>
  <si>
    <t>ATP Masters Series 1000 Canada</t>
  </si>
  <si>
    <t>6-2, 4-6, 6-3</t>
  </si>
  <si>
    <t>Andre Agassi vs. Mats Wilander (Agassi led 5-2)</t>
  </si>
  <si>
    <t>Las Vegas, Nevada</t>
  </si>
  <si>
    <t>7-6 (5), 6-2, 6-2</t>
  </si>
  <si>
    <t>Montreal, Quebec, Canada</t>
  </si>
  <si>
    <t>6-2, 6-0</t>
  </si>
  <si>
    <t>ATP Masters Series 1000 Indian Wells</t>
  </si>
  <si>
    <t>6-0, 6-2</t>
  </si>
  <si>
    <t>6-2, 7-5, 6-1</t>
  </si>
  <si>
    <t>4-6, 6-2, 7-5, 5-7, 6-0</t>
  </si>
  <si>
    <t>Sampras / Wilander (Pete led, 2-1)  not evaluated</t>
  </si>
  <si>
    <t>Borg / Wilander (Bjorn led, 1-0)  not evaluated</t>
  </si>
  <si>
    <t>Mats Wilander / Stefan Edberg</t>
  </si>
  <si>
    <t>Wilander</t>
  </si>
  <si>
    <t>11-9</t>
  </si>
  <si>
    <t>Ivan Lendl / Mats Wilander</t>
  </si>
  <si>
    <t>John McEnroe / Mats Wilander</t>
  </si>
  <si>
    <t>7-6</t>
  </si>
  <si>
    <t>Andre Agassi / Mats Wilander</t>
  </si>
  <si>
    <t>5-2</t>
  </si>
  <si>
    <t>Rod Laver vs. Ken Rosewall (Laver led, 13-7)</t>
  </si>
  <si>
    <t>Rosewall, Ken</t>
  </si>
  <si>
    <t>3-6, 6-4, 6-3</t>
  </si>
  <si>
    <t>Hawai'i</t>
  </si>
  <si>
    <t>Austalia</t>
  </si>
  <si>
    <t>Laver, Rod</t>
  </si>
  <si>
    <t>6-4, 3-6, 8-6</t>
  </si>
  <si>
    <t>4-6, 6-0, 6-3, 6-7 (?), 7-6 (5)</t>
  </si>
  <si>
    <t>Houston WCT</t>
  </si>
  <si>
    <t>Toronto WCT</t>
  </si>
  <si>
    <t>Ontario, Canada</t>
  </si>
  <si>
    <t>4-6, 6-2, 6-2, 6-2</t>
  </si>
  <si>
    <t>6-4, 1-6, 7-6 (?), 7-6 (?)</t>
  </si>
  <si>
    <t>Berkeley</t>
  </si>
  <si>
    <t>Fort Worth WCT</t>
  </si>
  <si>
    <t>7-5, 5-7, 6-2</t>
  </si>
  <si>
    <t>Washington WCT</t>
  </si>
  <si>
    <t>District of Columbia</t>
  </si>
  <si>
    <t>5-7, 6-3, 6-1</t>
  </si>
  <si>
    <t>5-6, 6-3, 6-5</t>
  </si>
  <si>
    <t>Louisville</t>
  </si>
  <si>
    <t>Kentucky</t>
  </si>
  <si>
    <t>6-4, 1-6, 6-1</t>
  </si>
  <si>
    <t>St. Louis WCT</t>
  </si>
  <si>
    <t>Missouri</t>
  </si>
  <si>
    <t>3-6, 6-2, 3-6, 6-2, 6-3</t>
  </si>
  <si>
    <t>6-4, 6-3, 6-4</t>
  </si>
  <si>
    <t>4-6, 6-0, 6-0</t>
  </si>
  <si>
    <t>6-3, 6-1, 2-6, 6-2</t>
  </si>
  <si>
    <t>Bournemouth</t>
  </si>
  <si>
    <t>3-6, 6-2, 6-0, 6-3</t>
  </si>
  <si>
    <t>Rod Laver vs. Roy Emerson (Laver led 22-3)</t>
  </si>
  <si>
    <t>Sao Palo World Championship Tennis (WCT)</t>
  </si>
  <si>
    <t>Houston World Champtionship Tennis (WCT)</t>
  </si>
  <si>
    <t>Brazil</t>
  </si>
  <si>
    <t>7-5, 6-2, 7-5</t>
  </si>
  <si>
    <t>Brussels WCT</t>
  </si>
  <si>
    <t>4-6, 6-4, 6-1</t>
  </si>
  <si>
    <t>Virginia</t>
  </si>
  <si>
    <t>Miami WCT</t>
  </si>
  <si>
    <t>1-6, 6-3, 7-6 (2)</t>
  </si>
  <si>
    <t>Berkeley WCT</t>
  </si>
  <si>
    <t>6-7 (?), 6-4, 6-0</t>
  </si>
  <si>
    <t>Quebec WCT</t>
  </si>
  <si>
    <t>Vancouver WCT</t>
  </si>
  <si>
    <t>British Columbia, Canada</t>
  </si>
  <si>
    <t>6-2, 6-1, 6-2</t>
  </si>
  <si>
    <t>4-6, 7-5, 6-3</t>
  </si>
  <si>
    <t>Las Vegas WCT</t>
  </si>
  <si>
    <t>Nevada</t>
  </si>
  <si>
    <t>6-3, 3-6, 6-2, 3-6, 6-3</t>
  </si>
  <si>
    <t>4-6, 8-6, 13-11, 6-4</t>
  </si>
  <si>
    <t>6-2, 6-4, 3-6, 9-7</t>
  </si>
  <si>
    <t>Buenos Aires</t>
  </si>
  <si>
    <t>Argentina</t>
  </si>
  <si>
    <t>Emerson, Roy</t>
  </si>
  <si>
    <t>9-7, 6-4, 6-4</t>
  </si>
  <si>
    <t>U.S. "Open"</t>
  </si>
  <si>
    <t>6-2, 6-4, 5-7, 6-4</t>
  </si>
  <si>
    <t>French "Open"</t>
  </si>
  <si>
    <t>3-6, 2-6, 6-3, 9-7, 6-2</t>
  </si>
  <si>
    <t>Australian "Open"</t>
  </si>
  <si>
    <t>8-6, 0-6, 6-4, 6-4</t>
  </si>
  <si>
    <t>7-5, 6-3, 6-2</t>
  </si>
  <si>
    <t>1-6, 6-3, 7-5, 6-4</t>
  </si>
  <si>
    <t>4-6, 6-1, 9-7, 3-6, 7-5</t>
  </si>
  <si>
    <t>Rod Laver / Ken Rosewall</t>
  </si>
  <si>
    <t>Laver</t>
  </si>
  <si>
    <t>13-7</t>
  </si>
  <si>
    <t>Rod Laver / Roy Emerson</t>
  </si>
  <si>
    <t>22-3</t>
  </si>
  <si>
    <t># 10: Boris Becker vs. Ivan Lendl (Lendl led, 11-10) 375 Points</t>
  </si>
  <si>
    <t># 9: Jimmy Connors vs. Ivan Lendl (Lendl led, 22-13) 408 Points</t>
  </si>
  <si>
    <t># 8: Jimmy Connors vs. John McEnroe (McEnroe led 20-14) 408 Points</t>
  </si>
  <si>
    <t># 7: Novak Djokovic vs. Andy Murray (Novak currently leads the series at the end of 2015, 21-9) 423 points</t>
  </si>
  <si>
    <t># 6: Stefan Edberg vs. Ivan Lendl (Edberg led 14-13) with 429 points</t>
  </si>
  <si>
    <t># 5: Pete Sampras vs. Andre Agassi (Pete led, 20-14) with 447 points</t>
  </si>
  <si>
    <t>4-6, 7-6 (5), 6-3</t>
  </si>
  <si>
    <t>4-6, 6-1, 7-6 (6), 6-4</t>
  </si>
  <si>
    <t>3-6, 6-2, 7-6 (3)</t>
  </si>
  <si>
    <t>6-7 (5), 6-1, 6-2</t>
  </si>
  <si>
    <t>7-6 (3), 7-6 (1)</t>
  </si>
  <si>
    <t>7-6 (7), 6-4</t>
  </si>
  <si>
    <t>6-4, 3-6, 6-7 (0), 7-6 (5), 6-1</t>
  </si>
  <si>
    <t>7-6 (5), 7-5, 6-1</t>
  </si>
  <si>
    <t>6-7 (7), 7-6 (2), 7-6 (2), 7-6 (5)</t>
  </si>
  <si>
    <t># 4: Ivan Lendl vs. John McEnroe (Lendl led 21-15-1), 552 Points</t>
  </si>
  <si>
    <t>#3: Roger Federer vs. Rafael Nadal (Nadal leads, 23-11), 588 Points</t>
  </si>
  <si>
    <t>#2: Novak Djokovic vs. Rafael Nadal (Series Tied at the end of 2015, 23-all) 645 Points</t>
  </si>
  <si>
    <t>#1: Roger Federer vs. Novak Djokovic (Series Tied at the end of 2015, 22-all) 669 Points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</si>
</sst>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theme="1"/>
      <name val="Arial"/>
      <family val="2"/>
    </font>
    <font>
      <u/>
      <sz val="10"/>
      <color theme="10"/>
      <name val="Arial"/>
      <family val="2"/>
    </font>
    <font>
      <sz val="10"/>
      <name val="Arial"/>
      <family val="2"/>
    </font>
    <font>
      <sz val="11"/>
      <name val="Arial"/>
      <family val="2"/>
    </font>
    <font>
      <b/>
      <sz val="10"/>
      <name val="Arial"/>
      <family val="2"/>
    </font>
    <font>
      <b/>
      <i/>
      <sz val="10"/>
      <name val="Arial"/>
      <family val="2"/>
    </font>
    <font>
      <u/>
      <sz val="10"/>
      <name val="Arial"/>
      <family val="2"/>
    </font>
    <font>
      <b/>
      <sz val="10"/>
      <color theme="1"/>
      <name val="Arial"/>
      <family val="2"/>
    </font>
    <font>
      <b/>
      <sz val="9"/>
      <name val="Verdana"/>
      <family val="2"/>
    </font>
    <font>
      <sz val="9"/>
      <name val="Verdana"/>
      <family val="2"/>
    </font>
    <font>
      <sz val="9"/>
      <color indexed="81"/>
      <name val="Tahoma"/>
      <family val="2"/>
    </font>
    <font>
      <b/>
      <sz val="9"/>
      <color indexed="81"/>
      <name val="Tahoma"/>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53">
    <xf numFmtId="0" fontId="0" fillId="0" borderId="0" xfId="0"/>
    <xf numFmtId="0" fontId="2" fillId="0" borderId="0" xfId="1" applyFont="1" applyFill="1" applyAlignment="1">
      <alignment vertical="center" wrapText="1"/>
    </xf>
    <xf numFmtId="0" fontId="2" fillId="0" borderId="0" xfId="0" applyFont="1" applyFill="1"/>
    <xf numFmtId="0" fontId="2" fillId="0" borderId="0" xfId="0" applyFont="1" applyFill="1" applyAlignment="1">
      <alignment horizontal="left"/>
    </xf>
    <xf numFmtId="0" fontId="3" fillId="0" borderId="0" xfId="0" applyFont="1" applyFill="1" applyAlignment="1">
      <alignment vertical="top" wrapText="1" indent="1"/>
    </xf>
    <xf numFmtId="0" fontId="5" fillId="0" borderId="0" xfId="1" applyFont="1" applyFill="1" applyAlignment="1">
      <alignment horizontal="right" vertical="center" wrapText="1"/>
    </xf>
    <xf numFmtId="38" fontId="0" fillId="0" borderId="0" xfId="0" applyNumberFormat="1"/>
    <xf numFmtId="38" fontId="2" fillId="0" borderId="0" xfId="0" applyNumberFormat="1" applyFont="1" applyFill="1"/>
    <xf numFmtId="0" fontId="2" fillId="0" borderId="0" xfId="0" applyFont="1" applyFill="1" applyAlignment="1">
      <alignment horizontal="center"/>
    </xf>
    <xf numFmtId="0" fontId="4" fillId="0" borderId="0" xfId="0" applyFont="1" applyFill="1" applyAlignment="1">
      <alignment horizontal="center"/>
    </xf>
    <xf numFmtId="38" fontId="4" fillId="0" borderId="0" xfId="0" applyNumberFormat="1" applyFont="1" applyFill="1" applyAlignment="1">
      <alignment horizontal="center"/>
    </xf>
    <xf numFmtId="0" fontId="2" fillId="0" borderId="1" xfId="0" applyFont="1" applyFill="1" applyBorder="1"/>
    <xf numFmtId="38" fontId="2" fillId="0" borderId="1" xfId="0" applyNumberFormat="1" applyFont="1" applyFill="1" applyBorder="1"/>
    <xf numFmtId="0" fontId="3" fillId="0" borderId="0" xfId="0" applyFont="1" applyFill="1" applyAlignment="1">
      <alignment vertical="top" wrapText="1"/>
    </xf>
    <xf numFmtId="0" fontId="2" fillId="0" borderId="2" xfId="0" applyFont="1" applyFill="1" applyBorder="1"/>
    <xf numFmtId="38" fontId="2" fillId="0" borderId="2" xfId="0" applyNumberFormat="1" applyFont="1" applyFill="1" applyBorder="1"/>
    <xf numFmtId="0" fontId="6" fillId="0" borderId="0" xfId="1" applyFont="1" applyFill="1" applyAlignment="1">
      <alignment vertical="top" wrapText="1"/>
    </xf>
    <xf numFmtId="0" fontId="2" fillId="0" borderId="0" xfId="0" applyFont="1"/>
    <xf numFmtId="0" fontId="7" fillId="0" borderId="0" xfId="0" applyFont="1" applyAlignment="1">
      <alignment horizontal="center"/>
    </xf>
    <xf numFmtId="0" fontId="2" fillId="0" borderId="0" xfId="0" applyFont="1" applyFill="1" applyBorder="1"/>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3" xfId="0" applyFont="1" applyFill="1" applyBorder="1"/>
    <xf numFmtId="38" fontId="2" fillId="0" borderId="3" xfId="0" applyNumberFormat="1" applyFont="1" applyFill="1" applyBorder="1"/>
    <xf numFmtId="38" fontId="2" fillId="0" borderId="0" xfId="0" applyNumberFormat="1" applyFont="1" applyFill="1" applyBorder="1"/>
    <xf numFmtId="38" fontId="4" fillId="2" borderId="0" xfId="0" applyNumberFormat="1" applyFont="1" applyFill="1" applyBorder="1"/>
    <xf numFmtId="0" fontId="0" fillId="0" borderId="0" xfId="0" quotePrefix="1"/>
    <xf numFmtId="16" fontId="0" fillId="0" borderId="0" xfId="0" quotePrefix="1" applyNumberFormat="1"/>
    <xf numFmtId="0" fontId="9" fillId="0" borderId="0" xfId="0" applyFont="1" applyFill="1" applyBorder="1" applyAlignment="1">
      <alignment vertical="center" wrapText="1"/>
    </xf>
    <xf numFmtId="0" fontId="0" fillId="0" borderId="0" xfId="0" applyAlignment="1">
      <alignment horizontal="center"/>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0" fontId="0" fillId="0" borderId="3" xfId="0" applyBorder="1"/>
    <xf numFmtId="0" fontId="9" fillId="0" borderId="0" xfId="0" applyFont="1" applyFill="1" applyBorder="1" applyAlignment="1">
      <alignment vertical="center" wrapText="1"/>
    </xf>
    <xf numFmtId="0" fontId="2" fillId="0" borderId="6" xfId="0" applyFont="1" applyFill="1" applyBorder="1"/>
    <xf numFmtId="0" fontId="7" fillId="2" borderId="4" xfId="0" quotePrefix="1" applyFont="1" applyFill="1" applyBorder="1" applyAlignment="1">
      <alignment horizontal="center"/>
    </xf>
    <xf numFmtId="0" fontId="7" fillId="2" borderId="5" xfId="0" quotePrefix="1" applyFont="1" applyFill="1" applyBorder="1" applyAlignment="1">
      <alignment horizontal="center"/>
    </xf>
    <xf numFmtId="0" fontId="7" fillId="2" borderId="6" xfId="0" quotePrefix="1"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xf>
    <xf numFmtId="0" fontId="8" fillId="0" borderId="0" xfId="0" applyFont="1" applyFill="1" applyBorder="1" applyAlignment="1">
      <alignment vertical="center" wrapText="1"/>
    </xf>
    <xf numFmtId="0" fontId="9" fillId="0" borderId="0"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F1051"/>
  <sheetViews>
    <sheetView topLeftCell="B1" zoomScaleNormal="100" workbookViewId="0">
      <selection activeCell="B17" sqref="B17"/>
    </sheetView>
  </sheetViews>
  <sheetFormatPr defaultRowHeight="12.75" x14ac:dyDescent="0.2"/>
  <cols>
    <col min="1" max="2" width="9.140625" style="2"/>
    <col min="3" max="3" width="33.85546875" style="2" customWidth="1"/>
    <col min="4" max="4" width="9.140625" style="2"/>
    <col min="5" max="5" width="14.7109375" style="2" customWidth="1"/>
    <col min="6" max="7" width="28.140625" style="2" customWidth="1"/>
    <col min="8" max="13" width="9.140625" style="2"/>
    <col min="14" max="14" width="9.140625" style="7"/>
    <col min="15" max="17" width="9.140625" style="2"/>
    <col min="18" max="18" width="23.140625" style="2" customWidth="1"/>
    <col min="19" max="32" width="5.7109375" style="2" customWidth="1"/>
    <col min="33" max="16384" width="9.140625" style="2"/>
  </cols>
  <sheetData>
    <row r="3" spans="2:32" x14ac:dyDescent="0.2">
      <c r="C3" s="3"/>
    </row>
    <row r="4" spans="2:32" x14ac:dyDescent="0.2">
      <c r="S4" s="8"/>
      <c r="T4" s="8"/>
      <c r="U4" s="8"/>
      <c r="V4" s="8"/>
      <c r="W4" s="8"/>
      <c r="X4" s="8"/>
      <c r="Y4" s="8"/>
      <c r="Z4" s="8"/>
      <c r="AA4" s="8"/>
      <c r="AB4" s="8"/>
      <c r="AC4" s="8"/>
      <c r="AD4" s="8"/>
      <c r="AE4" s="8"/>
      <c r="AF4" s="8"/>
    </row>
    <row r="5" spans="2:32" x14ac:dyDescent="0.2">
      <c r="H5" s="2" t="s">
        <v>557</v>
      </c>
      <c r="M5" s="2" t="s">
        <v>560</v>
      </c>
    </row>
    <row r="6" spans="2:32" x14ac:dyDescent="0.2">
      <c r="B6" s="3" t="s">
        <v>108</v>
      </c>
      <c r="H6" s="2" t="s">
        <v>558</v>
      </c>
      <c r="I6" s="2" t="s">
        <v>561</v>
      </c>
      <c r="J6" s="2" t="s">
        <v>562</v>
      </c>
      <c r="K6" s="2" t="s">
        <v>559</v>
      </c>
      <c r="M6" s="2" t="s">
        <v>115</v>
      </c>
    </row>
    <row r="7" spans="2:32" x14ac:dyDescent="0.2">
      <c r="H7" s="9" t="s">
        <v>112</v>
      </c>
      <c r="I7" s="9" t="s">
        <v>109</v>
      </c>
      <c r="J7" s="9" t="s">
        <v>110</v>
      </c>
      <c r="K7" s="9" t="s">
        <v>111</v>
      </c>
      <c r="L7" s="9" t="s">
        <v>115</v>
      </c>
      <c r="M7" s="9" t="s">
        <v>114</v>
      </c>
      <c r="N7" s="10" t="s">
        <v>113</v>
      </c>
    </row>
    <row r="8" spans="2:32" ht="12.75" customHeight="1" x14ac:dyDescent="0.2">
      <c r="B8" s="4">
        <v>1973</v>
      </c>
      <c r="C8" s="2" t="s">
        <v>0</v>
      </c>
      <c r="D8" s="4" t="s">
        <v>1</v>
      </c>
      <c r="E8" s="4" t="s">
        <v>2</v>
      </c>
      <c r="F8" s="2" t="s">
        <v>3</v>
      </c>
      <c r="G8" s="1" t="s">
        <v>4</v>
      </c>
      <c r="H8" s="2">
        <v>3</v>
      </c>
      <c r="L8" s="2">
        <f>SUM(H8:K8)</f>
        <v>3</v>
      </c>
      <c r="N8" s="7">
        <f>IF(OR(M8=0,M8=""),L8,L8*2)</f>
        <v>3</v>
      </c>
    </row>
    <row r="9" spans="2:32" ht="12.75" customHeight="1" x14ac:dyDescent="0.2">
      <c r="B9" s="4">
        <v>1973</v>
      </c>
      <c r="C9" s="2" t="s">
        <v>520</v>
      </c>
      <c r="D9" s="4" t="s">
        <v>5</v>
      </c>
      <c r="E9" s="4" t="s">
        <v>6</v>
      </c>
      <c r="F9" s="2" t="s">
        <v>3</v>
      </c>
      <c r="G9" s="1" t="s">
        <v>7</v>
      </c>
      <c r="J9" s="2">
        <v>9</v>
      </c>
      <c r="L9" s="2">
        <f t="shared" ref="L9:L72" si="0">SUM(H9:K9)</f>
        <v>9</v>
      </c>
      <c r="N9" s="7">
        <f t="shared" ref="N9:N72" si="1">IF(OR(M9=0,M9=""),L9,L9*2)</f>
        <v>9</v>
      </c>
    </row>
    <row r="10" spans="2:32" ht="12.75" customHeight="1" x14ac:dyDescent="0.2">
      <c r="B10" s="4">
        <v>1974</v>
      </c>
      <c r="C10" s="2" t="s">
        <v>8</v>
      </c>
      <c r="D10" s="4" t="s">
        <v>9</v>
      </c>
      <c r="E10" s="4" t="s">
        <v>2</v>
      </c>
      <c r="F10" s="2" t="s">
        <v>3</v>
      </c>
      <c r="G10" s="1" t="s">
        <v>10</v>
      </c>
      <c r="H10" s="2">
        <v>3</v>
      </c>
      <c r="L10" s="2">
        <f t="shared" si="0"/>
        <v>3</v>
      </c>
      <c r="N10" s="7">
        <f t="shared" si="1"/>
        <v>3</v>
      </c>
    </row>
    <row r="11" spans="2:32" ht="12.75" customHeight="1" x14ac:dyDescent="0.2">
      <c r="B11" s="4">
        <v>1974</v>
      </c>
      <c r="C11" s="2" t="s">
        <v>11</v>
      </c>
      <c r="D11" s="4" t="s">
        <v>12</v>
      </c>
      <c r="E11" s="4" t="s">
        <v>6</v>
      </c>
      <c r="F11" s="2" t="s">
        <v>3</v>
      </c>
      <c r="G11" s="1" t="s">
        <v>13</v>
      </c>
      <c r="K11" s="2">
        <v>12</v>
      </c>
      <c r="L11" s="2">
        <f t="shared" si="0"/>
        <v>12</v>
      </c>
      <c r="N11" s="7">
        <f t="shared" si="1"/>
        <v>12</v>
      </c>
    </row>
    <row r="12" spans="2:32" ht="12.75" customHeight="1" x14ac:dyDescent="0.2">
      <c r="B12" s="4">
        <v>1975</v>
      </c>
      <c r="C12" s="2" t="s">
        <v>8</v>
      </c>
      <c r="D12" s="4" t="s">
        <v>5</v>
      </c>
      <c r="E12" s="4" t="s">
        <v>14</v>
      </c>
      <c r="F12" s="2" t="s">
        <v>3</v>
      </c>
      <c r="G12" s="1" t="s">
        <v>15</v>
      </c>
      <c r="J12" s="2">
        <v>9</v>
      </c>
      <c r="L12" s="2">
        <f t="shared" si="0"/>
        <v>9</v>
      </c>
      <c r="N12" s="7">
        <f t="shared" si="1"/>
        <v>9</v>
      </c>
    </row>
    <row r="13" spans="2:32" ht="12.75" customHeight="1" x14ac:dyDescent="0.2">
      <c r="B13" s="4">
        <v>1975</v>
      </c>
      <c r="C13" s="2" t="s">
        <v>16</v>
      </c>
      <c r="D13" s="4" t="s">
        <v>17</v>
      </c>
      <c r="E13" s="4" t="s">
        <v>14</v>
      </c>
      <c r="F13" s="2" t="s">
        <v>18</v>
      </c>
      <c r="G13" s="1" t="s">
        <v>19</v>
      </c>
      <c r="H13" s="2">
        <v>3</v>
      </c>
      <c r="I13" s="2">
        <v>6</v>
      </c>
      <c r="L13" s="2">
        <f t="shared" si="0"/>
        <v>9</v>
      </c>
      <c r="N13" s="7">
        <f t="shared" si="1"/>
        <v>9</v>
      </c>
    </row>
    <row r="14" spans="2:32" ht="12.75" customHeight="1" x14ac:dyDescent="0.2">
      <c r="B14" s="4">
        <v>1975</v>
      </c>
      <c r="C14" s="2" t="s">
        <v>0</v>
      </c>
      <c r="D14" s="4" t="s">
        <v>17</v>
      </c>
      <c r="E14" s="4" t="s">
        <v>14</v>
      </c>
      <c r="F14" s="2" t="s">
        <v>3</v>
      </c>
      <c r="G14" s="1" t="s">
        <v>20</v>
      </c>
      <c r="I14" s="2">
        <v>6</v>
      </c>
      <c r="L14" s="2">
        <f t="shared" si="0"/>
        <v>6</v>
      </c>
      <c r="N14" s="7">
        <f t="shared" si="1"/>
        <v>6</v>
      </c>
    </row>
    <row r="15" spans="2:32" ht="12.75" customHeight="1" x14ac:dyDescent="0.2">
      <c r="B15" s="4">
        <v>1975</v>
      </c>
      <c r="C15" s="2" t="s">
        <v>21</v>
      </c>
      <c r="D15" s="4" t="s">
        <v>5</v>
      </c>
      <c r="E15" s="4" t="s">
        <v>2</v>
      </c>
      <c r="F15" s="2" t="s">
        <v>18</v>
      </c>
      <c r="G15" s="1" t="s">
        <v>22</v>
      </c>
      <c r="J15" s="2">
        <v>9</v>
      </c>
      <c r="L15" s="2">
        <f t="shared" si="0"/>
        <v>9</v>
      </c>
      <c r="N15" s="7">
        <f t="shared" si="1"/>
        <v>9</v>
      </c>
    </row>
    <row r="16" spans="2:32" ht="12.75" customHeight="1" x14ac:dyDescent="0.2">
      <c r="B16" s="4">
        <v>1975</v>
      </c>
      <c r="C16" s="2" t="s">
        <v>23</v>
      </c>
      <c r="D16" s="4" t="s">
        <v>5</v>
      </c>
      <c r="E16" s="4" t="s">
        <v>14</v>
      </c>
      <c r="F16" s="2" t="s">
        <v>3</v>
      </c>
      <c r="G16" s="1" t="s">
        <v>24</v>
      </c>
      <c r="H16" s="2">
        <v>3</v>
      </c>
      <c r="J16" s="2">
        <v>9</v>
      </c>
      <c r="L16" s="2">
        <f t="shared" si="0"/>
        <v>12</v>
      </c>
      <c r="N16" s="7">
        <f t="shared" si="1"/>
        <v>12</v>
      </c>
    </row>
    <row r="17" spans="2:14" ht="12.75" customHeight="1" x14ac:dyDescent="0.2">
      <c r="B17" s="4">
        <v>1975</v>
      </c>
      <c r="C17" s="2" t="s">
        <v>521</v>
      </c>
      <c r="D17" s="4" t="s">
        <v>12</v>
      </c>
      <c r="E17" s="4" t="s">
        <v>2</v>
      </c>
      <c r="F17" s="2" t="s">
        <v>3</v>
      </c>
      <c r="G17" s="1" t="s">
        <v>26</v>
      </c>
      <c r="K17" s="2">
        <v>12</v>
      </c>
      <c r="L17" s="2">
        <f t="shared" si="0"/>
        <v>12</v>
      </c>
      <c r="M17" s="2" t="s">
        <v>565</v>
      </c>
      <c r="N17" s="7">
        <f t="shared" si="1"/>
        <v>24</v>
      </c>
    </row>
    <row r="18" spans="2:14" ht="12.75" customHeight="1" x14ac:dyDescent="0.2">
      <c r="B18" s="4">
        <v>1975</v>
      </c>
      <c r="C18" s="2" t="s">
        <v>27</v>
      </c>
      <c r="D18" s="4" t="s">
        <v>12</v>
      </c>
      <c r="E18" s="4" t="s">
        <v>14</v>
      </c>
      <c r="F18" s="2" t="s">
        <v>3</v>
      </c>
      <c r="G18" s="1" t="s">
        <v>28</v>
      </c>
      <c r="K18" s="2">
        <v>12</v>
      </c>
      <c r="L18" s="2">
        <f t="shared" si="0"/>
        <v>12</v>
      </c>
      <c r="N18" s="7">
        <f t="shared" si="1"/>
        <v>12</v>
      </c>
    </row>
    <row r="19" spans="2:14" ht="12.75" customHeight="1" x14ac:dyDescent="0.2">
      <c r="B19" s="4">
        <v>1975</v>
      </c>
      <c r="C19" s="2" t="s">
        <v>11</v>
      </c>
      <c r="D19" s="4" t="s">
        <v>12</v>
      </c>
      <c r="E19" s="4" t="s">
        <v>6</v>
      </c>
      <c r="F19" s="2" t="s">
        <v>3</v>
      </c>
      <c r="G19" s="1" t="s">
        <v>29</v>
      </c>
      <c r="K19" s="2">
        <v>12</v>
      </c>
      <c r="L19" s="2">
        <f t="shared" si="0"/>
        <v>12</v>
      </c>
      <c r="N19" s="7">
        <f t="shared" si="1"/>
        <v>12</v>
      </c>
    </row>
    <row r="20" spans="2:14" ht="12.75" customHeight="1" x14ac:dyDescent="0.2">
      <c r="B20" s="4">
        <v>1975</v>
      </c>
      <c r="C20" s="2" t="s">
        <v>30</v>
      </c>
      <c r="D20" s="4" t="s">
        <v>12</v>
      </c>
      <c r="E20" s="4" t="s">
        <v>6</v>
      </c>
      <c r="F20" s="2" t="s">
        <v>3</v>
      </c>
      <c r="G20" s="1" t="s">
        <v>31</v>
      </c>
      <c r="K20" s="2">
        <v>12</v>
      </c>
      <c r="L20" s="2">
        <f t="shared" si="0"/>
        <v>12</v>
      </c>
      <c r="M20" s="2" t="s">
        <v>565</v>
      </c>
      <c r="N20" s="7">
        <f t="shared" si="1"/>
        <v>24</v>
      </c>
    </row>
    <row r="21" spans="2:14" ht="12.75" customHeight="1" x14ac:dyDescent="0.2">
      <c r="B21" s="4">
        <v>1975</v>
      </c>
      <c r="C21" s="2" t="s">
        <v>32</v>
      </c>
      <c r="D21" s="4" t="s">
        <v>5</v>
      </c>
      <c r="E21" s="4" t="s">
        <v>6</v>
      </c>
      <c r="F21" s="2" t="s">
        <v>3</v>
      </c>
      <c r="G21" s="1" t="s">
        <v>33</v>
      </c>
      <c r="J21" s="2">
        <v>9</v>
      </c>
      <c r="L21" s="2">
        <f t="shared" si="0"/>
        <v>9</v>
      </c>
      <c r="M21" s="2" t="s">
        <v>565</v>
      </c>
      <c r="N21" s="7">
        <f t="shared" si="1"/>
        <v>18</v>
      </c>
    </row>
    <row r="22" spans="2:14" ht="12.75" customHeight="1" x14ac:dyDescent="0.2">
      <c r="B22" s="4">
        <v>1975</v>
      </c>
      <c r="C22" s="2" t="s">
        <v>34</v>
      </c>
      <c r="D22" s="4" t="s">
        <v>12</v>
      </c>
      <c r="E22" s="4" t="s">
        <v>14</v>
      </c>
      <c r="F22" s="2" t="s">
        <v>3</v>
      </c>
      <c r="G22" s="1" t="s">
        <v>35</v>
      </c>
      <c r="K22" s="2">
        <v>12</v>
      </c>
      <c r="L22" s="2">
        <f t="shared" si="0"/>
        <v>12</v>
      </c>
      <c r="N22" s="7">
        <f t="shared" si="1"/>
        <v>12</v>
      </c>
    </row>
    <row r="23" spans="2:14" ht="12.75" customHeight="1" x14ac:dyDescent="0.2">
      <c r="B23" s="4">
        <v>1976</v>
      </c>
      <c r="C23" s="2" t="s">
        <v>36</v>
      </c>
      <c r="D23" s="4" t="s">
        <v>5</v>
      </c>
      <c r="E23" s="4" t="s">
        <v>14</v>
      </c>
      <c r="F23" s="2" t="s">
        <v>3</v>
      </c>
      <c r="G23" s="1" t="s">
        <v>37</v>
      </c>
      <c r="J23" s="2">
        <v>9</v>
      </c>
      <c r="L23" s="2">
        <f t="shared" si="0"/>
        <v>9</v>
      </c>
      <c r="N23" s="7">
        <f t="shared" si="1"/>
        <v>9</v>
      </c>
    </row>
    <row r="24" spans="2:14" ht="12.75" customHeight="1" x14ac:dyDescent="0.2">
      <c r="B24" s="4">
        <v>1976</v>
      </c>
      <c r="C24" s="2" t="s">
        <v>38</v>
      </c>
      <c r="D24" s="4" t="s">
        <v>12</v>
      </c>
      <c r="E24" s="4" t="s">
        <v>14</v>
      </c>
      <c r="F24" s="2" t="s">
        <v>18</v>
      </c>
      <c r="G24" s="1" t="s">
        <v>39</v>
      </c>
      <c r="K24" s="2">
        <v>12</v>
      </c>
      <c r="L24" s="2">
        <f t="shared" si="0"/>
        <v>12</v>
      </c>
      <c r="N24" s="7">
        <f t="shared" si="1"/>
        <v>12</v>
      </c>
    </row>
    <row r="25" spans="2:14" ht="12.75" customHeight="1" x14ac:dyDescent="0.2">
      <c r="B25" s="4">
        <v>1976</v>
      </c>
      <c r="C25" s="2" t="s">
        <v>40</v>
      </c>
      <c r="D25" s="4" t="s">
        <v>5</v>
      </c>
      <c r="E25" s="4" t="s">
        <v>41</v>
      </c>
      <c r="F25" s="2" t="s">
        <v>3</v>
      </c>
      <c r="G25" s="1" t="s">
        <v>42</v>
      </c>
      <c r="J25" s="2">
        <v>9</v>
      </c>
      <c r="L25" s="2">
        <f t="shared" si="0"/>
        <v>9</v>
      </c>
      <c r="M25" s="2" t="s">
        <v>565</v>
      </c>
      <c r="N25" s="7">
        <f t="shared" si="1"/>
        <v>18</v>
      </c>
    </row>
    <row r="26" spans="2:14" ht="12.75" customHeight="1" x14ac:dyDescent="0.2">
      <c r="B26" s="4">
        <v>1977</v>
      </c>
      <c r="C26" s="2" t="s">
        <v>16</v>
      </c>
      <c r="D26" s="4" t="s">
        <v>12</v>
      </c>
      <c r="E26" s="4" t="s">
        <v>2</v>
      </c>
      <c r="F26" s="2" t="s">
        <v>18</v>
      </c>
      <c r="G26" s="1" t="s">
        <v>43</v>
      </c>
      <c r="K26" s="2">
        <v>12</v>
      </c>
      <c r="L26" s="2">
        <f t="shared" si="0"/>
        <v>12</v>
      </c>
      <c r="N26" s="7">
        <f t="shared" si="1"/>
        <v>12</v>
      </c>
    </row>
    <row r="27" spans="2:14" ht="12.75" customHeight="1" x14ac:dyDescent="0.2">
      <c r="B27" s="4">
        <v>1977</v>
      </c>
      <c r="C27" s="2" t="s">
        <v>44</v>
      </c>
      <c r="D27" s="4" t="s">
        <v>12</v>
      </c>
      <c r="E27" s="4" t="s">
        <v>2</v>
      </c>
      <c r="F27" s="2" t="s">
        <v>3</v>
      </c>
      <c r="G27" s="1" t="s">
        <v>45</v>
      </c>
      <c r="K27" s="2">
        <v>12</v>
      </c>
      <c r="L27" s="2">
        <f t="shared" si="0"/>
        <v>12</v>
      </c>
      <c r="N27" s="7">
        <f t="shared" si="1"/>
        <v>12</v>
      </c>
    </row>
    <row r="28" spans="2:14" ht="12.75" customHeight="1" x14ac:dyDescent="0.2">
      <c r="B28" s="4">
        <v>1977</v>
      </c>
      <c r="C28" s="2" t="s">
        <v>46</v>
      </c>
      <c r="D28" s="4" t="s">
        <v>12</v>
      </c>
      <c r="E28" s="4" t="s">
        <v>14</v>
      </c>
      <c r="F28" s="2" t="s">
        <v>3</v>
      </c>
      <c r="G28" s="1" t="s">
        <v>47</v>
      </c>
      <c r="K28" s="2">
        <v>12</v>
      </c>
      <c r="L28" s="2">
        <f t="shared" si="0"/>
        <v>12</v>
      </c>
      <c r="N28" s="7">
        <f t="shared" si="1"/>
        <v>12</v>
      </c>
    </row>
    <row r="29" spans="2:14" ht="12.75" customHeight="1" x14ac:dyDescent="0.2">
      <c r="B29" s="4">
        <v>1977</v>
      </c>
      <c r="C29" s="2" t="s">
        <v>23</v>
      </c>
      <c r="D29" s="4" t="s">
        <v>12</v>
      </c>
      <c r="E29" s="4" t="s">
        <v>14</v>
      </c>
      <c r="F29" s="2" t="s">
        <v>3</v>
      </c>
      <c r="G29" s="1" t="s">
        <v>48</v>
      </c>
      <c r="K29" s="2">
        <v>12</v>
      </c>
      <c r="L29" s="2">
        <f t="shared" si="0"/>
        <v>12</v>
      </c>
      <c r="N29" s="7">
        <f t="shared" si="1"/>
        <v>12</v>
      </c>
    </row>
    <row r="30" spans="2:14" ht="12.75" customHeight="1" x14ac:dyDescent="0.2">
      <c r="B30" s="4">
        <v>1977</v>
      </c>
      <c r="C30" s="2" t="s">
        <v>49</v>
      </c>
      <c r="D30" s="4" t="s">
        <v>12</v>
      </c>
      <c r="E30" s="4" t="s">
        <v>14</v>
      </c>
      <c r="F30" s="2" t="s">
        <v>3</v>
      </c>
      <c r="G30" s="1" t="s">
        <v>50</v>
      </c>
      <c r="H30" s="2">
        <v>3</v>
      </c>
      <c r="K30" s="2">
        <v>12</v>
      </c>
      <c r="L30" s="2">
        <f t="shared" si="0"/>
        <v>15</v>
      </c>
      <c r="N30" s="7">
        <f t="shared" si="1"/>
        <v>15</v>
      </c>
    </row>
    <row r="31" spans="2:14" ht="12.75" customHeight="1" x14ac:dyDescent="0.2">
      <c r="B31" s="4">
        <v>1977</v>
      </c>
      <c r="C31" s="2" t="s">
        <v>51</v>
      </c>
      <c r="D31" s="4" t="s">
        <v>52</v>
      </c>
      <c r="E31" s="4" t="s">
        <v>14</v>
      </c>
      <c r="F31" s="2" t="s">
        <v>3</v>
      </c>
      <c r="G31" s="1" t="s">
        <v>53</v>
      </c>
      <c r="L31" s="2">
        <f t="shared" si="0"/>
        <v>0</v>
      </c>
      <c r="N31" s="7">
        <f t="shared" si="1"/>
        <v>0</v>
      </c>
    </row>
    <row r="32" spans="2:14" ht="12.75" customHeight="1" x14ac:dyDescent="0.2">
      <c r="B32" s="4">
        <v>1978</v>
      </c>
      <c r="C32" s="2" t="s">
        <v>54</v>
      </c>
      <c r="D32" s="4" t="s">
        <v>12</v>
      </c>
      <c r="E32" s="4" t="s">
        <v>41</v>
      </c>
      <c r="F32" s="2" t="s">
        <v>18</v>
      </c>
      <c r="G32" s="1" t="s">
        <v>55</v>
      </c>
      <c r="K32" s="2">
        <v>12</v>
      </c>
      <c r="L32" s="2">
        <f t="shared" si="0"/>
        <v>12</v>
      </c>
      <c r="N32" s="7">
        <f t="shared" si="1"/>
        <v>12</v>
      </c>
    </row>
    <row r="33" spans="2:14" ht="12.75" customHeight="1" x14ac:dyDescent="0.2">
      <c r="B33" s="4">
        <v>1978</v>
      </c>
      <c r="C33" s="2" t="s">
        <v>40</v>
      </c>
      <c r="D33" s="4" t="s">
        <v>12</v>
      </c>
      <c r="E33" s="4" t="s">
        <v>41</v>
      </c>
      <c r="F33" s="2" t="s">
        <v>18</v>
      </c>
      <c r="G33" s="1" t="s">
        <v>56</v>
      </c>
      <c r="K33" s="2">
        <v>12</v>
      </c>
      <c r="L33" s="2">
        <f t="shared" si="0"/>
        <v>12</v>
      </c>
      <c r="M33" s="2" t="s">
        <v>565</v>
      </c>
      <c r="N33" s="7">
        <f t="shared" si="1"/>
        <v>24</v>
      </c>
    </row>
    <row r="34" spans="2:14" ht="12.75" customHeight="1" x14ac:dyDescent="0.2">
      <c r="B34" s="4">
        <v>1978</v>
      </c>
      <c r="C34" s="2" t="s">
        <v>34</v>
      </c>
      <c r="D34" s="4" t="s">
        <v>12</v>
      </c>
      <c r="E34" s="4" t="s">
        <v>2</v>
      </c>
      <c r="F34" s="2" t="s">
        <v>3</v>
      </c>
      <c r="G34" s="1" t="s">
        <v>57</v>
      </c>
      <c r="H34" s="2">
        <v>3</v>
      </c>
      <c r="K34" s="2">
        <v>12</v>
      </c>
      <c r="L34" s="2">
        <f t="shared" si="0"/>
        <v>15</v>
      </c>
      <c r="N34" s="7">
        <f t="shared" si="1"/>
        <v>15</v>
      </c>
    </row>
    <row r="35" spans="2:14" ht="12.75" customHeight="1" x14ac:dyDescent="0.2">
      <c r="B35" s="4">
        <v>1978</v>
      </c>
      <c r="C35" s="2" t="s">
        <v>51</v>
      </c>
      <c r="D35" s="4" t="s">
        <v>12</v>
      </c>
      <c r="E35" s="4" t="s">
        <v>14</v>
      </c>
      <c r="F35" s="2" t="s">
        <v>3</v>
      </c>
      <c r="G35" s="1" t="s">
        <v>13</v>
      </c>
      <c r="K35" s="2">
        <v>12</v>
      </c>
      <c r="L35" s="2">
        <f t="shared" si="0"/>
        <v>12</v>
      </c>
      <c r="N35" s="7">
        <f t="shared" si="1"/>
        <v>12</v>
      </c>
    </row>
    <row r="36" spans="2:14" ht="12.75" customHeight="1" x14ac:dyDescent="0.2">
      <c r="B36" s="4">
        <v>1978</v>
      </c>
      <c r="C36" s="2" t="s">
        <v>58</v>
      </c>
      <c r="D36" s="4" t="s">
        <v>12</v>
      </c>
      <c r="E36" s="4" t="s">
        <v>14</v>
      </c>
      <c r="F36" s="2" t="s">
        <v>3</v>
      </c>
      <c r="G36" s="1" t="s">
        <v>59</v>
      </c>
      <c r="K36" s="2">
        <v>12</v>
      </c>
      <c r="L36" s="2">
        <f t="shared" si="0"/>
        <v>12</v>
      </c>
      <c r="N36" s="7">
        <f t="shared" si="1"/>
        <v>12</v>
      </c>
    </row>
    <row r="37" spans="2:14" ht="12.75" customHeight="1" x14ac:dyDescent="0.2">
      <c r="B37" s="4">
        <v>1979</v>
      </c>
      <c r="C37" s="2" t="s">
        <v>60</v>
      </c>
      <c r="D37" s="4" t="s">
        <v>12</v>
      </c>
      <c r="E37" s="4" t="s">
        <v>2</v>
      </c>
      <c r="F37" s="2" t="s">
        <v>18</v>
      </c>
      <c r="G37" s="1" t="s">
        <v>61</v>
      </c>
      <c r="K37" s="2">
        <v>12</v>
      </c>
      <c r="L37" s="2">
        <f t="shared" si="0"/>
        <v>12</v>
      </c>
      <c r="N37" s="7">
        <f t="shared" si="1"/>
        <v>12</v>
      </c>
    </row>
    <row r="38" spans="2:14" ht="12.75" customHeight="1" x14ac:dyDescent="0.2">
      <c r="B38" s="4">
        <v>1979</v>
      </c>
      <c r="C38" s="2" t="s">
        <v>46</v>
      </c>
      <c r="D38" s="4" t="s">
        <v>12</v>
      </c>
      <c r="E38" s="4" t="s">
        <v>14</v>
      </c>
      <c r="F38" s="2" t="s">
        <v>3</v>
      </c>
      <c r="G38" s="1" t="s">
        <v>39</v>
      </c>
      <c r="K38" s="2">
        <v>12</v>
      </c>
      <c r="L38" s="2">
        <f t="shared" si="0"/>
        <v>12</v>
      </c>
      <c r="N38" s="7">
        <f t="shared" si="1"/>
        <v>12</v>
      </c>
    </row>
    <row r="39" spans="2:14" ht="12.75" customHeight="1" x14ac:dyDescent="0.2">
      <c r="B39" s="4">
        <v>1979</v>
      </c>
      <c r="C39" s="2" t="s">
        <v>62</v>
      </c>
      <c r="D39" s="4" t="s">
        <v>12</v>
      </c>
      <c r="E39" s="4" t="s">
        <v>2</v>
      </c>
      <c r="F39" s="2" t="s">
        <v>18</v>
      </c>
      <c r="G39" s="1" t="s">
        <v>33</v>
      </c>
      <c r="K39" s="2">
        <v>12</v>
      </c>
      <c r="L39" s="2">
        <f t="shared" si="0"/>
        <v>12</v>
      </c>
      <c r="N39" s="7">
        <f t="shared" si="1"/>
        <v>12</v>
      </c>
    </row>
    <row r="40" spans="2:14" ht="12.75" customHeight="1" x14ac:dyDescent="0.2">
      <c r="B40" s="4">
        <v>1979</v>
      </c>
      <c r="C40" s="2" t="s">
        <v>54</v>
      </c>
      <c r="D40" s="4" t="s">
        <v>12</v>
      </c>
      <c r="E40" s="4" t="s">
        <v>41</v>
      </c>
      <c r="F40" s="2" t="s">
        <v>3</v>
      </c>
      <c r="G40" s="1" t="s">
        <v>63</v>
      </c>
      <c r="K40" s="2">
        <v>12</v>
      </c>
      <c r="L40" s="2">
        <f t="shared" si="0"/>
        <v>12</v>
      </c>
      <c r="N40" s="7">
        <f t="shared" si="1"/>
        <v>12</v>
      </c>
    </row>
    <row r="41" spans="2:14" ht="12.75" customHeight="1" x14ac:dyDescent="0.2">
      <c r="B41" s="4">
        <v>1979</v>
      </c>
      <c r="C41" s="2" t="s">
        <v>40</v>
      </c>
      <c r="D41" s="4" t="s">
        <v>12</v>
      </c>
      <c r="E41" s="4" t="s">
        <v>41</v>
      </c>
      <c r="F41" s="2" t="s">
        <v>18</v>
      </c>
      <c r="G41" s="1" t="s">
        <v>33</v>
      </c>
      <c r="K41" s="2">
        <v>12</v>
      </c>
      <c r="L41" s="2">
        <f t="shared" si="0"/>
        <v>12</v>
      </c>
      <c r="M41" s="2" t="s">
        <v>565</v>
      </c>
      <c r="N41" s="7">
        <f t="shared" si="1"/>
        <v>24</v>
      </c>
    </row>
    <row r="42" spans="2:14" ht="12.75" customHeight="1" x14ac:dyDescent="0.2">
      <c r="B42" s="4">
        <v>1979</v>
      </c>
      <c r="C42" s="2" t="s">
        <v>64</v>
      </c>
      <c r="D42" s="4" t="s">
        <v>12</v>
      </c>
      <c r="E42" s="4" t="s">
        <v>14</v>
      </c>
      <c r="F42" s="2" t="s">
        <v>18</v>
      </c>
      <c r="G42" s="1" t="s">
        <v>65</v>
      </c>
      <c r="K42" s="2">
        <v>12</v>
      </c>
      <c r="L42" s="2">
        <f t="shared" si="0"/>
        <v>12</v>
      </c>
      <c r="N42" s="7">
        <f t="shared" si="1"/>
        <v>12</v>
      </c>
    </row>
    <row r="43" spans="2:14" ht="12.75" customHeight="1" x14ac:dyDescent="0.2">
      <c r="B43" s="4">
        <v>1979</v>
      </c>
      <c r="C43" s="2" t="s">
        <v>66</v>
      </c>
      <c r="D43" s="4" t="s">
        <v>12</v>
      </c>
      <c r="E43" s="4" t="s">
        <v>2</v>
      </c>
      <c r="F43" s="2" t="s">
        <v>18</v>
      </c>
      <c r="G43" s="1" t="s">
        <v>13</v>
      </c>
      <c r="K43" s="2">
        <v>12</v>
      </c>
      <c r="L43" s="2">
        <f t="shared" si="0"/>
        <v>12</v>
      </c>
      <c r="N43" s="7">
        <f t="shared" si="1"/>
        <v>12</v>
      </c>
    </row>
    <row r="44" spans="2:14" ht="12.75" customHeight="1" x14ac:dyDescent="0.2">
      <c r="B44" s="4">
        <v>1980</v>
      </c>
      <c r="C44" s="2" t="s">
        <v>21</v>
      </c>
      <c r="D44" s="4" t="s">
        <v>12</v>
      </c>
      <c r="E44" s="4" t="s">
        <v>2</v>
      </c>
      <c r="F44" s="2" t="s">
        <v>18</v>
      </c>
      <c r="G44" s="1" t="s">
        <v>33</v>
      </c>
      <c r="K44" s="2">
        <v>12</v>
      </c>
      <c r="L44" s="2">
        <f t="shared" si="0"/>
        <v>12</v>
      </c>
      <c r="N44" s="7">
        <f t="shared" si="1"/>
        <v>12</v>
      </c>
    </row>
    <row r="45" spans="2:14" ht="12.75" customHeight="1" x14ac:dyDescent="0.2">
      <c r="B45" s="4">
        <v>1980</v>
      </c>
      <c r="C45" s="2" t="s">
        <v>40</v>
      </c>
      <c r="D45" s="4" t="s">
        <v>5</v>
      </c>
      <c r="E45" s="4" t="s">
        <v>41</v>
      </c>
      <c r="F45" s="2" t="s">
        <v>3</v>
      </c>
      <c r="G45" s="1" t="s">
        <v>67</v>
      </c>
      <c r="J45" s="2">
        <v>9</v>
      </c>
      <c r="L45" s="2">
        <f t="shared" si="0"/>
        <v>9</v>
      </c>
      <c r="M45" s="2" t="s">
        <v>565</v>
      </c>
      <c r="N45" s="7">
        <f t="shared" si="1"/>
        <v>18</v>
      </c>
    </row>
    <row r="46" spans="2:14" ht="12.75" customHeight="1" x14ac:dyDescent="0.2">
      <c r="B46" s="4">
        <v>1980</v>
      </c>
      <c r="C46" s="2" t="s">
        <v>66</v>
      </c>
      <c r="D46" s="4" t="s">
        <v>12</v>
      </c>
      <c r="E46" s="4" t="s">
        <v>2</v>
      </c>
      <c r="F46" s="2" t="s">
        <v>3</v>
      </c>
      <c r="G46" s="1" t="s">
        <v>68</v>
      </c>
      <c r="K46" s="2">
        <v>12</v>
      </c>
      <c r="L46" s="2">
        <f t="shared" si="0"/>
        <v>12</v>
      </c>
      <c r="N46" s="7">
        <f t="shared" si="1"/>
        <v>12</v>
      </c>
    </row>
    <row r="47" spans="2:14" ht="12.75" customHeight="1" x14ac:dyDescent="0.2">
      <c r="B47" s="4">
        <v>1980</v>
      </c>
      <c r="C47" s="2" t="s">
        <v>69</v>
      </c>
      <c r="D47" s="4" t="s">
        <v>5</v>
      </c>
      <c r="E47" s="4" t="s">
        <v>2</v>
      </c>
      <c r="F47" s="2" t="s">
        <v>18</v>
      </c>
      <c r="G47" s="1" t="s">
        <v>70</v>
      </c>
      <c r="H47" s="2">
        <v>3</v>
      </c>
      <c r="J47" s="2">
        <v>9</v>
      </c>
      <c r="L47" s="2">
        <f t="shared" si="0"/>
        <v>12</v>
      </c>
      <c r="N47" s="7">
        <f t="shared" si="1"/>
        <v>12</v>
      </c>
    </row>
    <row r="48" spans="2:14" ht="12.75" customHeight="1" x14ac:dyDescent="0.2">
      <c r="B48" s="4">
        <v>1981</v>
      </c>
      <c r="C48" s="2" t="s">
        <v>27</v>
      </c>
      <c r="D48" s="4" t="s">
        <v>12</v>
      </c>
      <c r="E48" s="4" t="s">
        <v>6</v>
      </c>
      <c r="F48" s="2" t="s">
        <v>3</v>
      </c>
      <c r="G48" s="1" t="s">
        <v>72</v>
      </c>
      <c r="K48" s="2">
        <v>12</v>
      </c>
      <c r="L48" s="2">
        <f t="shared" si="0"/>
        <v>12</v>
      </c>
      <c r="N48" s="7">
        <f t="shared" si="1"/>
        <v>12</v>
      </c>
    </row>
    <row r="49" spans="2:14" ht="12.75" customHeight="1" x14ac:dyDescent="0.2">
      <c r="B49" s="4">
        <v>1981</v>
      </c>
      <c r="C49" s="2" t="s">
        <v>32</v>
      </c>
      <c r="D49" s="4" t="s">
        <v>5</v>
      </c>
      <c r="E49" s="4" t="s">
        <v>14</v>
      </c>
      <c r="F49" s="2" t="s">
        <v>18</v>
      </c>
      <c r="G49" s="1" t="s">
        <v>73</v>
      </c>
      <c r="J49" s="2">
        <v>9</v>
      </c>
      <c r="L49" s="2">
        <f t="shared" si="0"/>
        <v>9</v>
      </c>
      <c r="N49" s="7">
        <f t="shared" si="1"/>
        <v>9</v>
      </c>
    </row>
    <row r="50" spans="2:14" ht="12.75" customHeight="1" x14ac:dyDescent="0.2">
      <c r="B50" s="4">
        <v>1981</v>
      </c>
      <c r="C50" s="2" t="s">
        <v>74</v>
      </c>
      <c r="D50" s="4" t="s">
        <v>12</v>
      </c>
      <c r="E50" s="4" t="s">
        <v>2</v>
      </c>
      <c r="F50" s="2" t="s">
        <v>18</v>
      </c>
      <c r="G50" s="1" t="s">
        <v>75</v>
      </c>
      <c r="K50" s="2">
        <v>12</v>
      </c>
      <c r="L50" s="2">
        <f t="shared" si="0"/>
        <v>12</v>
      </c>
      <c r="N50" s="7">
        <f t="shared" si="1"/>
        <v>12</v>
      </c>
    </row>
    <row r="51" spans="2:14" ht="12.75" customHeight="1" x14ac:dyDescent="0.2">
      <c r="B51" s="4">
        <v>1981</v>
      </c>
      <c r="C51" s="2" t="s">
        <v>76</v>
      </c>
      <c r="D51" s="4" t="s">
        <v>12</v>
      </c>
      <c r="E51" s="4" t="s">
        <v>41</v>
      </c>
      <c r="F51" s="2" t="s">
        <v>3</v>
      </c>
      <c r="G51" s="1" t="s">
        <v>77</v>
      </c>
      <c r="K51" s="2">
        <v>12</v>
      </c>
      <c r="L51" s="2">
        <f t="shared" si="0"/>
        <v>12</v>
      </c>
      <c r="N51" s="7">
        <f t="shared" si="1"/>
        <v>12</v>
      </c>
    </row>
    <row r="52" spans="2:14" ht="12.75" customHeight="1" x14ac:dyDescent="0.2">
      <c r="B52" s="4">
        <v>1981</v>
      </c>
      <c r="C52" s="2" t="s">
        <v>78</v>
      </c>
      <c r="D52" s="4" t="s">
        <v>12</v>
      </c>
      <c r="E52" s="4" t="s">
        <v>41</v>
      </c>
      <c r="F52" s="2" t="s">
        <v>18</v>
      </c>
      <c r="G52" s="1" t="s">
        <v>79</v>
      </c>
      <c r="H52" s="2">
        <v>3</v>
      </c>
      <c r="K52" s="2">
        <v>12</v>
      </c>
      <c r="L52" s="2">
        <f t="shared" si="0"/>
        <v>15</v>
      </c>
      <c r="M52" s="2" t="s">
        <v>565</v>
      </c>
      <c r="N52" s="7">
        <f t="shared" si="1"/>
        <v>30</v>
      </c>
    </row>
    <row r="53" spans="2:14" ht="12.75" customHeight="1" x14ac:dyDescent="0.2">
      <c r="B53" s="4">
        <v>1982</v>
      </c>
      <c r="C53" s="2" t="s">
        <v>40</v>
      </c>
      <c r="D53" s="4" t="s">
        <v>12</v>
      </c>
      <c r="E53" s="4" t="s">
        <v>41</v>
      </c>
      <c r="F53" s="2" t="s">
        <v>18</v>
      </c>
      <c r="G53" s="1" t="s">
        <v>80</v>
      </c>
      <c r="K53" s="2">
        <v>12</v>
      </c>
      <c r="L53" s="2">
        <f t="shared" si="0"/>
        <v>12</v>
      </c>
      <c r="M53" s="2" t="s">
        <v>565</v>
      </c>
      <c r="N53" s="7">
        <f t="shared" si="1"/>
        <v>24</v>
      </c>
    </row>
    <row r="54" spans="2:14" ht="12.75" customHeight="1" x14ac:dyDescent="0.2">
      <c r="B54" s="4">
        <v>1982</v>
      </c>
      <c r="C54" s="2" t="s">
        <v>66</v>
      </c>
      <c r="D54" s="4" t="s">
        <v>12</v>
      </c>
      <c r="E54" s="4" t="s">
        <v>2</v>
      </c>
      <c r="F54" s="2" t="s">
        <v>18</v>
      </c>
      <c r="G54" s="1" t="s">
        <v>81</v>
      </c>
      <c r="K54" s="2">
        <v>12</v>
      </c>
      <c r="L54" s="2">
        <f t="shared" si="0"/>
        <v>12</v>
      </c>
      <c r="N54" s="7">
        <f t="shared" si="1"/>
        <v>12</v>
      </c>
    </row>
    <row r="55" spans="2:14" ht="12.75" customHeight="1" x14ac:dyDescent="0.2">
      <c r="B55" s="4">
        <v>1982</v>
      </c>
      <c r="C55" s="2" t="s">
        <v>78</v>
      </c>
      <c r="D55" s="4" t="s">
        <v>12</v>
      </c>
      <c r="E55" s="4" t="s">
        <v>41</v>
      </c>
      <c r="F55" s="2" t="s">
        <v>3</v>
      </c>
      <c r="G55" s="1" t="s">
        <v>82</v>
      </c>
      <c r="K55" s="2">
        <v>12</v>
      </c>
      <c r="L55" s="2">
        <f t="shared" si="0"/>
        <v>12</v>
      </c>
      <c r="M55" s="2" t="s">
        <v>565</v>
      </c>
      <c r="N55" s="7">
        <f t="shared" si="1"/>
        <v>24</v>
      </c>
    </row>
    <row r="56" spans="2:14" ht="12.75" customHeight="1" x14ac:dyDescent="0.2">
      <c r="B56" s="4">
        <v>1982</v>
      </c>
      <c r="C56" s="2" t="s">
        <v>83</v>
      </c>
      <c r="D56" s="4" t="s">
        <v>12</v>
      </c>
      <c r="E56" s="4" t="s">
        <v>2</v>
      </c>
      <c r="F56" s="2" t="s">
        <v>18</v>
      </c>
      <c r="G56" s="1" t="s">
        <v>84</v>
      </c>
      <c r="K56" s="2">
        <v>12</v>
      </c>
      <c r="L56" s="2">
        <f t="shared" si="0"/>
        <v>12</v>
      </c>
      <c r="M56" s="2" t="s">
        <v>565</v>
      </c>
      <c r="N56" s="7">
        <f t="shared" si="1"/>
        <v>24</v>
      </c>
    </row>
    <row r="57" spans="2:14" ht="12.75" customHeight="1" x14ac:dyDescent="0.2">
      <c r="B57" s="4">
        <v>1983</v>
      </c>
      <c r="C57" s="2" t="s">
        <v>62</v>
      </c>
      <c r="D57" s="4" t="s">
        <v>12</v>
      </c>
      <c r="E57" s="4" t="s">
        <v>2</v>
      </c>
      <c r="F57" s="2" t="s">
        <v>18</v>
      </c>
      <c r="G57" s="1" t="s">
        <v>22</v>
      </c>
      <c r="K57" s="2">
        <v>12</v>
      </c>
      <c r="L57" s="2">
        <f t="shared" si="0"/>
        <v>12</v>
      </c>
      <c r="N57" s="7">
        <f t="shared" si="1"/>
        <v>12</v>
      </c>
    </row>
    <row r="58" spans="2:14" ht="12.75" customHeight="1" x14ac:dyDescent="0.2">
      <c r="B58" s="4">
        <v>1983</v>
      </c>
      <c r="C58" s="2" t="s">
        <v>25</v>
      </c>
      <c r="D58" s="4" t="s">
        <v>12</v>
      </c>
      <c r="E58" s="4" t="s">
        <v>2</v>
      </c>
      <c r="F58" s="2" t="s">
        <v>18</v>
      </c>
      <c r="G58" s="1" t="s">
        <v>85</v>
      </c>
      <c r="K58" s="2">
        <v>12</v>
      </c>
      <c r="L58" s="2">
        <f t="shared" si="0"/>
        <v>12</v>
      </c>
      <c r="M58" s="2" t="s">
        <v>565</v>
      </c>
      <c r="N58" s="7">
        <f t="shared" si="1"/>
        <v>24</v>
      </c>
    </row>
    <row r="59" spans="2:14" ht="12.75" customHeight="1" x14ac:dyDescent="0.2">
      <c r="B59" s="4">
        <v>1983</v>
      </c>
      <c r="C59" s="2" t="s">
        <v>46</v>
      </c>
      <c r="D59" s="4" t="s">
        <v>12</v>
      </c>
      <c r="E59" s="4" t="s">
        <v>14</v>
      </c>
      <c r="F59" s="2" t="s">
        <v>18</v>
      </c>
      <c r="G59" s="1" t="s">
        <v>65</v>
      </c>
      <c r="K59" s="2">
        <v>12</v>
      </c>
      <c r="L59" s="2">
        <f t="shared" si="0"/>
        <v>12</v>
      </c>
      <c r="N59" s="7">
        <f t="shared" si="1"/>
        <v>12</v>
      </c>
    </row>
    <row r="60" spans="2:14" ht="12.75" customHeight="1" x14ac:dyDescent="0.2">
      <c r="B60" s="4">
        <v>1983</v>
      </c>
      <c r="C60" s="2" t="s">
        <v>86</v>
      </c>
      <c r="D60" s="4" t="s">
        <v>12</v>
      </c>
      <c r="E60" s="4" t="s">
        <v>14</v>
      </c>
      <c r="F60" s="2" t="s">
        <v>18</v>
      </c>
      <c r="G60" s="1" t="s">
        <v>87</v>
      </c>
      <c r="K60" s="2">
        <v>12</v>
      </c>
      <c r="L60" s="2">
        <f t="shared" si="0"/>
        <v>12</v>
      </c>
      <c r="N60" s="7">
        <f t="shared" si="1"/>
        <v>12</v>
      </c>
    </row>
    <row r="61" spans="2:14" ht="12.75" customHeight="1" x14ac:dyDescent="0.2">
      <c r="B61" s="4">
        <v>1983</v>
      </c>
      <c r="C61" s="2" t="s">
        <v>32</v>
      </c>
      <c r="D61" s="4" t="s">
        <v>12</v>
      </c>
      <c r="E61" s="4" t="s">
        <v>14</v>
      </c>
      <c r="F61" s="2" t="s">
        <v>18</v>
      </c>
      <c r="G61" s="1" t="s">
        <v>65</v>
      </c>
      <c r="K61" s="2">
        <v>12</v>
      </c>
      <c r="L61" s="2">
        <f t="shared" si="0"/>
        <v>12</v>
      </c>
      <c r="M61" s="2" t="s">
        <v>565</v>
      </c>
      <c r="N61" s="7">
        <f t="shared" si="1"/>
        <v>24</v>
      </c>
    </row>
    <row r="62" spans="2:14" ht="12.75" customHeight="1" x14ac:dyDescent="0.2">
      <c r="B62" s="4">
        <v>1983</v>
      </c>
      <c r="C62" s="2" t="s">
        <v>74</v>
      </c>
      <c r="D62" s="4" t="s">
        <v>12</v>
      </c>
      <c r="E62" s="4" t="s">
        <v>14</v>
      </c>
      <c r="F62" s="2" t="s">
        <v>18</v>
      </c>
      <c r="G62" s="1" t="s">
        <v>88</v>
      </c>
      <c r="K62" s="2">
        <v>12</v>
      </c>
      <c r="L62" s="2">
        <f t="shared" si="0"/>
        <v>12</v>
      </c>
      <c r="N62" s="7">
        <f t="shared" si="1"/>
        <v>12</v>
      </c>
    </row>
    <row r="63" spans="2:14" ht="12.75" customHeight="1" x14ac:dyDescent="0.2">
      <c r="B63" s="4">
        <v>1984</v>
      </c>
      <c r="C63" s="2" t="s">
        <v>89</v>
      </c>
      <c r="D63" s="4" t="s">
        <v>12</v>
      </c>
      <c r="E63" s="4" t="s">
        <v>2</v>
      </c>
      <c r="F63" s="2" t="s">
        <v>18</v>
      </c>
      <c r="G63" s="1" t="s">
        <v>90</v>
      </c>
      <c r="H63" s="2">
        <v>3</v>
      </c>
      <c r="K63" s="2">
        <v>12</v>
      </c>
      <c r="L63" s="2">
        <f t="shared" si="0"/>
        <v>15</v>
      </c>
      <c r="N63" s="7">
        <f t="shared" si="1"/>
        <v>15</v>
      </c>
    </row>
    <row r="64" spans="2:14" ht="12.75" customHeight="1" x14ac:dyDescent="0.2">
      <c r="B64" s="4">
        <v>1984</v>
      </c>
      <c r="C64" s="2" t="s">
        <v>25</v>
      </c>
      <c r="D64" s="4" t="s">
        <v>12</v>
      </c>
      <c r="E64" s="4" t="s">
        <v>2</v>
      </c>
      <c r="F64" s="2" t="s">
        <v>18</v>
      </c>
      <c r="G64" s="1" t="s">
        <v>20</v>
      </c>
      <c r="K64" s="2">
        <v>12</v>
      </c>
      <c r="L64" s="2">
        <f t="shared" si="0"/>
        <v>12</v>
      </c>
      <c r="M64" s="2" t="s">
        <v>565</v>
      </c>
      <c r="N64" s="7">
        <f t="shared" si="1"/>
        <v>24</v>
      </c>
    </row>
    <row r="65" spans="2:14" ht="12.75" customHeight="1" x14ac:dyDescent="0.2">
      <c r="B65" s="4">
        <v>1984</v>
      </c>
      <c r="C65" s="2" t="s">
        <v>27</v>
      </c>
      <c r="D65" s="4" t="s">
        <v>12</v>
      </c>
      <c r="E65" s="4" t="s">
        <v>6</v>
      </c>
      <c r="F65" s="2" t="s">
        <v>18</v>
      </c>
      <c r="G65" s="1" t="s">
        <v>85</v>
      </c>
      <c r="K65" s="2">
        <v>12</v>
      </c>
      <c r="L65" s="2">
        <f t="shared" si="0"/>
        <v>12</v>
      </c>
      <c r="N65" s="7">
        <f t="shared" si="1"/>
        <v>12</v>
      </c>
    </row>
    <row r="66" spans="2:14" ht="12.75" customHeight="1" x14ac:dyDescent="0.2">
      <c r="B66" s="4">
        <v>1984</v>
      </c>
      <c r="C66" s="2" t="s">
        <v>30</v>
      </c>
      <c r="D66" s="4" t="s">
        <v>12</v>
      </c>
      <c r="E66" s="4" t="s">
        <v>6</v>
      </c>
      <c r="F66" s="2" t="s">
        <v>18</v>
      </c>
      <c r="G66" s="1" t="s">
        <v>20</v>
      </c>
      <c r="K66" s="2">
        <v>12</v>
      </c>
      <c r="L66" s="2">
        <f t="shared" si="0"/>
        <v>12</v>
      </c>
      <c r="M66" s="2" t="s">
        <v>565</v>
      </c>
      <c r="N66" s="7">
        <f t="shared" si="1"/>
        <v>24</v>
      </c>
    </row>
    <row r="67" spans="2:14" ht="12.75" customHeight="1" x14ac:dyDescent="0.2">
      <c r="B67" s="4">
        <v>1984</v>
      </c>
      <c r="C67" s="2" t="s">
        <v>40</v>
      </c>
      <c r="D67" s="4" t="s">
        <v>12</v>
      </c>
      <c r="E67" s="4" t="s">
        <v>41</v>
      </c>
      <c r="F67" s="2" t="s">
        <v>18</v>
      </c>
      <c r="G67" s="1" t="s">
        <v>91</v>
      </c>
      <c r="H67" s="2">
        <v>3</v>
      </c>
      <c r="K67" s="2">
        <v>12</v>
      </c>
      <c r="L67" s="2">
        <f t="shared" si="0"/>
        <v>15</v>
      </c>
      <c r="M67" s="2" t="s">
        <v>565</v>
      </c>
      <c r="N67" s="7">
        <f t="shared" si="1"/>
        <v>30</v>
      </c>
    </row>
    <row r="68" spans="2:14" ht="12.75" customHeight="1" x14ac:dyDescent="0.2">
      <c r="B68" s="4">
        <v>1984</v>
      </c>
      <c r="C68" s="2" t="s">
        <v>32</v>
      </c>
      <c r="D68" s="4" t="s">
        <v>12</v>
      </c>
      <c r="E68" s="4" t="s">
        <v>14</v>
      </c>
      <c r="F68" s="2" t="s">
        <v>18</v>
      </c>
      <c r="G68" s="1" t="s">
        <v>92</v>
      </c>
      <c r="K68" s="2">
        <v>12</v>
      </c>
      <c r="L68" s="2">
        <f t="shared" si="0"/>
        <v>12</v>
      </c>
      <c r="M68" s="2" t="s">
        <v>565</v>
      </c>
      <c r="N68" s="7">
        <f t="shared" si="1"/>
        <v>24</v>
      </c>
    </row>
    <row r="69" spans="2:14" ht="12.75" customHeight="1" x14ac:dyDescent="0.2">
      <c r="B69" s="4">
        <v>1985</v>
      </c>
      <c r="C69" s="2" t="s">
        <v>93</v>
      </c>
      <c r="D69" s="4" t="s">
        <v>12</v>
      </c>
      <c r="E69" s="4" t="s">
        <v>14</v>
      </c>
      <c r="F69" s="2" t="s">
        <v>3</v>
      </c>
      <c r="G69" s="1" t="s">
        <v>45</v>
      </c>
      <c r="K69" s="2">
        <v>12</v>
      </c>
      <c r="L69" s="2">
        <f t="shared" si="0"/>
        <v>12</v>
      </c>
      <c r="N69" s="7">
        <f t="shared" si="1"/>
        <v>12</v>
      </c>
    </row>
    <row r="70" spans="2:14" ht="12.75" customHeight="1" x14ac:dyDescent="0.2">
      <c r="B70" s="4">
        <v>1985</v>
      </c>
      <c r="C70" s="2" t="s">
        <v>94</v>
      </c>
      <c r="D70" s="4" t="s">
        <v>12</v>
      </c>
      <c r="E70" s="4" t="s">
        <v>14</v>
      </c>
      <c r="F70" s="2" t="s">
        <v>18</v>
      </c>
      <c r="G70" s="1" t="s">
        <v>45</v>
      </c>
      <c r="K70" s="2">
        <v>12</v>
      </c>
      <c r="L70" s="2">
        <f t="shared" si="0"/>
        <v>12</v>
      </c>
      <c r="N70" s="7">
        <f t="shared" si="1"/>
        <v>12</v>
      </c>
    </row>
    <row r="71" spans="2:14" ht="12.75" customHeight="1" x14ac:dyDescent="0.2">
      <c r="B71" s="4">
        <v>1985</v>
      </c>
      <c r="C71" s="2" t="s">
        <v>62</v>
      </c>
      <c r="D71" s="4" t="s">
        <v>12</v>
      </c>
      <c r="E71" s="4" t="s">
        <v>2</v>
      </c>
      <c r="F71" s="2" t="s">
        <v>18</v>
      </c>
      <c r="G71" s="1" t="s">
        <v>39</v>
      </c>
      <c r="K71" s="2">
        <v>12</v>
      </c>
      <c r="L71" s="2">
        <f t="shared" si="0"/>
        <v>12</v>
      </c>
      <c r="N71" s="7">
        <f t="shared" si="1"/>
        <v>12</v>
      </c>
    </row>
    <row r="72" spans="2:14" ht="12.75" customHeight="1" x14ac:dyDescent="0.2">
      <c r="B72" s="4">
        <v>1985</v>
      </c>
      <c r="C72" s="2" t="s">
        <v>30</v>
      </c>
      <c r="D72" s="4" t="s">
        <v>12</v>
      </c>
      <c r="E72" s="4" t="s">
        <v>6</v>
      </c>
      <c r="F72" s="2" t="s">
        <v>3</v>
      </c>
      <c r="G72" s="1" t="s">
        <v>95</v>
      </c>
      <c r="H72" s="2">
        <v>3</v>
      </c>
      <c r="K72" s="2">
        <v>12</v>
      </c>
      <c r="L72" s="2">
        <f t="shared" si="0"/>
        <v>15</v>
      </c>
      <c r="M72" s="2" t="s">
        <v>565</v>
      </c>
      <c r="N72" s="7">
        <f t="shared" si="1"/>
        <v>30</v>
      </c>
    </row>
    <row r="73" spans="2:14" ht="12.75" customHeight="1" x14ac:dyDescent="0.2">
      <c r="B73" s="4">
        <v>1985</v>
      </c>
      <c r="C73" s="2" t="s">
        <v>40</v>
      </c>
      <c r="D73" s="4" t="s">
        <v>12</v>
      </c>
      <c r="E73" s="4" t="s">
        <v>41</v>
      </c>
      <c r="F73" s="2" t="s">
        <v>18</v>
      </c>
      <c r="G73" s="1" t="s">
        <v>96</v>
      </c>
      <c r="K73" s="2">
        <v>12</v>
      </c>
      <c r="L73" s="2">
        <f t="shared" ref="L73:L87" si="2">SUM(H73:K73)</f>
        <v>12</v>
      </c>
      <c r="M73" s="2" t="s">
        <v>565</v>
      </c>
      <c r="N73" s="7">
        <f t="shared" ref="N73:N87" si="3">IF(OR(M73=0,M73=""),L73,L73*2)</f>
        <v>24</v>
      </c>
    </row>
    <row r="74" spans="2:14" ht="12.75" customHeight="1" x14ac:dyDescent="0.2">
      <c r="B74" s="4">
        <v>1985</v>
      </c>
      <c r="C74" s="2" t="s">
        <v>78</v>
      </c>
      <c r="D74" s="4" t="s">
        <v>12</v>
      </c>
      <c r="E74" s="4" t="s">
        <v>41</v>
      </c>
      <c r="F74" s="2" t="s">
        <v>18</v>
      </c>
      <c r="G74" s="1" t="s">
        <v>97</v>
      </c>
      <c r="K74" s="2">
        <v>12</v>
      </c>
      <c r="L74" s="2">
        <f t="shared" si="2"/>
        <v>12</v>
      </c>
      <c r="M74" s="2" t="s">
        <v>565</v>
      </c>
      <c r="N74" s="7">
        <f t="shared" si="3"/>
        <v>24</v>
      </c>
    </row>
    <row r="75" spans="2:14" ht="12.75" customHeight="1" x14ac:dyDescent="0.2">
      <c r="B75" s="4">
        <v>1986</v>
      </c>
      <c r="C75" s="2" t="s">
        <v>62</v>
      </c>
      <c r="D75" s="4" t="s">
        <v>12</v>
      </c>
      <c r="E75" s="4" t="s">
        <v>2</v>
      </c>
      <c r="F75" s="2" t="s">
        <v>18</v>
      </c>
      <c r="G75" s="1" t="s">
        <v>98</v>
      </c>
      <c r="K75" s="2">
        <v>12</v>
      </c>
      <c r="L75" s="2">
        <f t="shared" si="2"/>
        <v>12</v>
      </c>
      <c r="N75" s="7">
        <f t="shared" si="3"/>
        <v>12</v>
      </c>
    </row>
    <row r="76" spans="2:14" ht="12.75" customHeight="1" x14ac:dyDescent="0.2">
      <c r="B76" s="4">
        <v>1986</v>
      </c>
      <c r="C76" s="2" t="s">
        <v>30</v>
      </c>
      <c r="D76" s="4" t="s">
        <v>12</v>
      </c>
      <c r="E76" s="4" t="s">
        <v>6</v>
      </c>
      <c r="F76" s="2" t="s">
        <v>3</v>
      </c>
      <c r="G76" s="1" t="s">
        <v>99</v>
      </c>
      <c r="K76" s="2">
        <v>12</v>
      </c>
      <c r="L76" s="2">
        <f t="shared" si="2"/>
        <v>12</v>
      </c>
      <c r="M76" s="2" t="s">
        <v>565</v>
      </c>
      <c r="N76" s="7">
        <f t="shared" si="3"/>
        <v>24</v>
      </c>
    </row>
    <row r="77" spans="2:14" ht="12.75" customHeight="1" x14ac:dyDescent="0.2">
      <c r="B77" s="4">
        <v>1986</v>
      </c>
      <c r="C77" s="2" t="s">
        <v>46</v>
      </c>
      <c r="D77" s="4" t="s">
        <v>12</v>
      </c>
      <c r="E77" s="4" t="s">
        <v>14</v>
      </c>
      <c r="F77" s="2" t="s">
        <v>18</v>
      </c>
      <c r="G77" s="1" t="s">
        <v>100</v>
      </c>
      <c r="H77" s="2">
        <v>3</v>
      </c>
      <c r="K77" s="2">
        <v>12</v>
      </c>
      <c r="L77" s="2">
        <f t="shared" si="2"/>
        <v>15</v>
      </c>
      <c r="N77" s="7">
        <f t="shared" si="3"/>
        <v>15</v>
      </c>
    </row>
    <row r="78" spans="2:14" ht="12.75" customHeight="1" x14ac:dyDescent="0.2">
      <c r="B78" s="4">
        <v>1987</v>
      </c>
      <c r="C78" s="2" t="s">
        <v>38</v>
      </c>
      <c r="D78" s="4" t="s">
        <v>12</v>
      </c>
      <c r="E78" s="4" t="s">
        <v>6</v>
      </c>
      <c r="F78" s="2" t="s">
        <v>3</v>
      </c>
      <c r="G78" s="1" t="s">
        <v>101</v>
      </c>
      <c r="H78" s="2">
        <v>3</v>
      </c>
      <c r="K78" s="2">
        <v>12</v>
      </c>
      <c r="L78" s="2">
        <f t="shared" si="2"/>
        <v>15</v>
      </c>
      <c r="N78" s="7">
        <f t="shared" si="3"/>
        <v>15</v>
      </c>
    </row>
    <row r="79" spans="2:14" ht="12.75" customHeight="1" x14ac:dyDescent="0.2">
      <c r="B79" s="4">
        <v>1987</v>
      </c>
      <c r="C79" s="2" t="s">
        <v>30</v>
      </c>
      <c r="D79" s="4" t="s">
        <v>5</v>
      </c>
      <c r="E79" s="4" t="s">
        <v>6</v>
      </c>
      <c r="F79" s="2" t="s">
        <v>18</v>
      </c>
      <c r="G79" s="1" t="s">
        <v>88</v>
      </c>
      <c r="J79" s="2">
        <v>9</v>
      </c>
      <c r="L79" s="2">
        <f t="shared" si="2"/>
        <v>9</v>
      </c>
      <c r="M79" s="2" t="s">
        <v>565</v>
      </c>
      <c r="N79" s="7">
        <f t="shared" si="3"/>
        <v>18</v>
      </c>
    </row>
    <row r="80" spans="2:14" ht="12.75" customHeight="1" x14ac:dyDescent="0.2">
      <c r="B80" s="4">
        <v>1987</v>
      </c>
      <c r="C80" s="2" t="s">
        <v>40</v>
      </c>
      <c r="D80" s="4" t="s">
        <v>5</v>
      </c>
      <c r="E80" s="4" t="s">
        <v>41</v>
      </c>
      <c r="F80" s="2" t="s">
        <v>18</v>
      </c>
      <c r="G80" s="1" t="s">
        <v>102</v>
      </c>
      <c r="J80" s="2">
        <v>9</v>
      </c>
      <c r="L80" s="2">
        <f t="shared" si="2"/>
        <v>9</v>
      </c>
      <c r="M80" s="2" t="s">
        <v>565</v>
      </c>
      <c r="N80" s="7">
        <f t="shared" si="3"/>
        <v>18</v>
      </c>
    </row>
    <row r="81" spans="2:14" ht="12.75" customHeight="1" x14ac:dyDescent="0.2">
      <c r="B81" s="4">
        <v>1987</v>
      </c>
      <c r="C81" s="2" t="s">
        <v>46</v>
      </c>
      <c r="D81" s="4" t="s">
        <v>5</v>
      </c>
      <c r="E81" s="4" t="s">
        <v>14</v>
      </c>
      <c r="F81" s="2" t="s">
        <v>3</v>
      </c>
      <c r="G81" s="1" t="s">
        <v>98</v>
      </c>
      <c r="J81" s="2">
        <v>9</v>
      </c>
      <c r="L81" s="2">
        <f t="shared" si="2"/>
        <v>9</v>
      </c>
      <c r="N81" s="7">
        <f t="shared" si="3"/>
        <v>9</v>
      </c>
    </row>
    <row r="82" spans="2:14" ht="12.75" customHeight="1" x14ac:dyDescent="0.2">
      <c r="B82" s="4">
        <v>1987</v>
      </c>
      <c r="C82" s="2" t="s">
        <v>103</v>
      </c>
      <c r="D82" s="4" t="s">
        <v>12</v>
      </c>
      <c r="E82" s="4" t="s">
        <v>2</v>
      </c>
      <c r="F82" s="2" t="s">
        <v>18</v>
      </c>
      <c r="G82" s="1" t="s">
        <v>104</v>
      </c>
      <c r="K82" s="2">
        <v>12</v>
      </c>
      <c r="L82" s="2">
        <f t="shared" si="2"/>
        <v>12</v>
      </c>
      <c r="N82" s="7">
        <f t="shared" si="3"/>
        <v>12</v>
      </c>
    </row>
    <row r="83" spans="2:14" ht="12.75" customHeight="1" x14ac:dyDescent="0.2">
      <c r="B83" s="4">
        <v>1988</v>
      </c>
      <c r="C83" s="2" t="s">
        <v>78</v>
      </c>
      <c r="D83" s="4" t="s">
        <v>5</v>
      </c>
      <c r="E83" s="4" t="s">
        <v>14</v>
      </c>
      <c r="F83" s="2" t="s">
        <v>3</v>
      </c>
      <c r="G83" s="1" t="s">
        <v>105</v>
      </c>
      <c r="J83" s="2">
        <v>9</v>
      </c>
      <c r="L83" s="2">
        <f t="shared" si="2"/>
        <v>9</v>
      </c>
      <c r="M83" s="2" t="s">
        <v>565</v>
      </c>
      <c r="N83" s="7">
        <f t="shared" si="3"/>
        <v>18</v>
      </c>
    </row>
    <row r="84" spans="2:14" ht="12.75" customHeight="1" x14ac:dyDescent="0.2">
      <c r="B84" s="4">
        <v>1988</v>
      </c>
      <c r="C84" s="2" t="s">
        <v>38</v>
      </c>
      <c r="D84" s="4" t="s">
        <v>12</v>
      </c>
      <c r="E84" s="4" t="s">
        <v>6</v>
      </c>
      <c r="F84" s="2" t="s">
        <v>3</v>
      </c>
      <c r="G84" s="1" t="s">
        <v>106</v>
      </c>
      <c r="K84" s="2">
        <v>12</v>
      </c>
      <c r="L84" s="2">
        <f t="shared" si="2"/>
        <v>12</v>
      </c>
      <c r="N84" s="7">
        <f t="shared" si="3"/>
        <v>12</v>
      </c>
    </row>
    <row r="85" spans="2:14" ht="12.75" customHeight="1" x14ac:dyDescent="0.2">
      <c r="B85" s="4">
        <v>1988</v>
      </c>
      <c r="C85" s="2" t="s">
        <v>40</v>
      </c>
      <c r="D85" s="4" t="s">
        <v>5</v>
      </c>
      <c r="E85" s="4" t="s">
        <v>41</v>
      </c>
      <c r="F85" s="2" t="s">
        <v>18</v>
      </c>
      <c r="G85" s="1" t="s">
        <v>107</v>
      </c>
      <c r="J85" s="2">
        <v>9</v>
      </c>
      <c r="L85" s="2">
        <f t="shared" si="2"/>
        <v>9</v>
      </c>
      <c r="M85" s="2" t="s">
        <v>565</v>
      </c>
      <c r="N85" s="7">
        <f t="shared" si="3"/>
        <v>18</v>
      </c>
    </row>
    <row r="86" spans="2:14" ht="12.75" customHeight="1" x14ac:dyDescent="0.2">
      <c r="B86" s="4">
        <v>1988</v>
      </c>
      <c r="C86" s="2" t="s">
        <v>103</v>
      </c>
      <c r="D86" s="4" t="s">
        <v>12</v>
      </c>
      <c r="E86" s="4" t="s">
        <v>2</v>
      </c>
      <c r="F86" s="2" t="s">
        <v>18</v>
      </c>
      <c r="G86" s="1" t="s">
        <v>43</v>
      </c>
      <c r="K86" s="2">
        <v>12</v>
      </c>
      <c r="L86" s="2">
        <f t="shared" si="2"/>
        <v>12</v>
      </c>
      <c r="N86" s="7">
        <f t="shared" si="3"/>
        <v>12</v>
      </c>
    </row>
    <row r="87" spans="2:14" ht="12.75" customHeight="1" x14ac:dyDescent="0.2">
      <c r="B87" s="4">
        <v>1988</v>
      </c>
      <c r="C87" s="2" t="s">
        <v>21</v>
      </c>
      <c r="D87" s="4" t="s">
        <v>12</v>
      </c>
      <c r="E87" s="4" t="s">
        <v>2</v>
      </c>
      <c r="F87" s="2" t="s">
        <v>18</v>
      </c>
      <c r="G87" s="1" t="s">
        <v>88</v>
      </c>
      <c r="H87" s="11"/>
      <c r="I87" s="11"/>
      <c r="J87" s="11"/>
      <c r="K87" s="11">
        <v>12</v>
      </c>
      <c r="L87" s="11">
        <f t="shared" si="2"/>
        <v>12</v>
      </c>
      <c r="M87" s="11"/>
      <c r="N87" s="12">
        <f t="shared" si="3"/>
        <v>12</v>
      </c>
    </row>
    <row r="88" spans="2:14" x14ac:dyDescent="0.2">
      <c r="G88" s="5" t="s">
        <v>563</v>
      </c>
      <c r="H88" s="2">
        <f>SUM(H8:H87)</f>
        <v>39</v>
      </c>
      <c r="I88" s="2">
        <f t="shared" ref="I88:N88" si="4">SUM(I8:I87)</f>
        <v>12</v>
      </c>
      <c r="J88" s="2">
        <f t="shared" si="4"/>
        <v>135</v>
      </c>
      <c r="K88" s="2">
        <f t="shared" si="4"/>
        <v>720</v>
      </c>
      <c r="L88" s="2">
        <f t="shared" si="4"/>
        <v>906</v>
      </c>
      <c r="M88" s="2">
        <f t="shared" si="4"/>
        <v>0</v>
      </c>
      <c r="N88" s="7">
        <f t="shared" si="4"/>
        <v>1194</v>
      </c>
    </row>
    <row r="89" spans="2:14" x14ac:dyDescent="0.2">
      <c r="G89" s="1"/>
    </row>
    <row r="90" spans="2:14" x14ac:dyDescent="0.2">
      <c r="B90" s="3" t="s">
        <v>223</v>
      </c>
      <c r="G90" s="1"/>
    </row>
    <row r="91" spans="2:14" x14ac:dyDescent="0.2">
      <c r="G91" s="1"/>
    </row>
    <row r="92" spans="2:14" x14ac:dyDescent="0.2">
      <c r="G92" s="1"/>
    </row>
    <row r="93" spans="2:14" ht="12.75" customHeight="1" x14ac:dyDescent="0.2">
      <c r="B93" s="4">
        <v>1989</v>
      </c>
      <c r="C93" s="2" t="s">
        <v>62</v>
      </c>
      <c r="D93" s="4" t="s">
        <v>12</v>
      </c>
      <c r="E93" s="4" t="s">
        <v>2</v>
      </c>
      <c r="F93" s="2" t="s">
        <v>18</v>
      </c>
      <c r="G93" s="1" t="s">
        <v>224</v>
      </c>
      <c r="H93" s="13">
        <v>3</v>
      </c>
      <c r="K93" s="2">
        <v>12</v>
      </c>
      <c r="L93" s="2">
        <f t="shared" ref="L93:L109" si="5">SUM(H93:K93)</f>
        <v>15</v>
      </c>
      <c r="N93" s="7">
        <f t="shared" ref="N93:N109" si="6">IF(OR(M93=0,M93=""),L93,L93*2)</f>
        <v>15</v>
      </c>
    </row>
    <row r="94" spans="2:14" ht="12.75" customHeight="1" x14ac:dyDescent="0.2">
      <c r="B94" s="4">
        <v>1989</v>
      </c>
      <c r="C94" s="2" t="s">
        <v>522</v>
      </c>
      <c r="D94" s="4" t="s">
        <v>17</v>
      </c>
      <c r="E94" s="4" t="s">
        <v>2</v>
      </c>
      <c r="F94" s="2" t="s">
        <v>18</v>
      </c>
      <c r="G94" s="1" t="s">
        <v>225</v>
      </c>
      <c r="H94" s="13"/>
      <c r="I94" s="2">
        <v>6</v>
      </c>
      <c r="L94" s="2">
        <f t="shared" si="5"/>
        <v>6</v>
      </c>
      <c r="M94" s="2" t="s">
        <v>565</v>
      </c>
      <c r="N94" s="7">
        <f t="shared" si="6"/>
        <v>12</v>
      </c>
    </row>
    <row r="95" spans="2:14" ht="12.75" customHeight="1" x14ac:dyDescent="0.2">
      <c r="B95" s="4">
        <v>1990</v>
      </c>
      <c r="C95" s="2" t="s">
        <v>16</v>
      </c>
      <c r="D95" s="4" t="s">
        <v>5</v>
      </c>
      <c r="E95" s="4" t="s">
        <v>2</v>
      </c>
      <c r="F95" s="2" t="s">
        <v>18</v>
      </c>
      <c r="G95" s="1" t="s">
        <v>42</v>
      </c>
      <c r="H95" s="13"/>
      <c r="J95" s="2">
        <v>9</v>
      </c>
      <c r="L95" s="2">
        <f t="shared" si="5"/>
        <v>9</v>
      </c>
      <c r="N95" s="7">
        <f t="shared" si="6"/>
        <v>9</v>
      </c>
    </row>
    <row r="96" spans="2:14" ht="12.75" customHeight="1" x14ac:dyDescent="0.2">
      <c r="B96" s="4">
        <v>1990</v>
      </c>
      <c r="C96" s="2" t="s">
        <v>11</v>
      </c>
      <c r="D96" s="4" t="s">
        <v>12</v>
      </c>
      <c r="E96" s="4" t="s">
        <v>6</v>
      </c>
      <c r="F96" s="2" t="s">
        <v>121</v>
      </c>
      <c r="G96" s="1" t="s">
        <v>204</v>
      </c>
      <c r="H96" s="13"/>
      <c r="K96" s="2">
        <v>12</v>
      </c>
      <c r="L96" s="2">
        <f t="shared" si="5"/>
        <v>12</v>
      </c>
      <c r="N96" s="7">
        <f t="shared" si="6"/>
        <v>12</v>
      </c>
    </row>
    <row r="97" spans="2:14" ht="12.75" customHeight="1" x14ac:dyDescent="0.2">
      <c r="B97" s="4">
        <v>1990</v>
      </c>
      <c r="C97" s="2" t="s">
        <v>46</v>
      </c>
      <c r="D97" s="4" t="s">
        <v>12</v>
      </c>
      <c r="E97" s="4" t="s">
        <v>14</v>
      </c>
      <c r="F97" s="2" t="s">
        <v>121</v>
      </c>
      <c r="G97" s="1" t="s">
        <v>226</v>
      </c>
      <c r="H97" s="13">
        <v>3</v>
      </c>
      <c r="K97" s="2">
        <v>12</v>
      </c>
      <c r="L97" s="2">
        <f t="shared" si="5"/>
        <v>15</v>
      </c>
      <c r="N97" s="7">
        <f t="shared" si="6"/>
        <v>15</v>
      </c>
    </row>
    <row r="98" spans="2:14" ht="12.75" customHeight="1" x14ac:dyDescent="0.2">
      <c r="B98" s="4">
        <v>1990</v>
      </c>
      <c r="C98" s="2" t="s">
        <v>60</v>
      </c>
      <c r="D98" s="4" t="s">
        <v>12</v>
      </c>
      <c r="E98" s="4" t="s">
        <v>2</v>
      </c>
      <c r="F98" s="2" t="s">
        <v>121</v>
      </c>
      <c r="G98" s="1" t="s">
        <v>227</v>
      </c>
      <c r="H98" s="13">
        <v>3</v>
      </c>
      <c r="K98" s="2">
        <v>12</v>
      </c>
      <c r="L98" s="2">
        <f t="shared" si="5"/>
        <v>15</v>
      </c>
      <c r="N98" s="7">
        <f t="shared" si="6"/>
        <v>15</v>
      </c>
    </row>
    <row r="99" spans="2:14" ht="12.75" customHeight="1" x14ac:dyDescent="0.2">
      <c r="B99" s="4">
        <v>1991</v>
      </c>
      <c r="C99" s="2" t="s">
        <v>51</v>
      </c>
      <c r="D99" s="4" t="s">
        <v>12</v>
      </c>
      <c r="E99" s="4" t="s">
        <v>14</v>
      </c>
      <c r="F99" s="2" t="s">
        <v>18</v>
      </c>
      <c r="G99" s="1" t="s">
        <v>228</v>
      </c>
      <c r="H99" s="13">
        <v>3</v>
      </c>
      <c r="K99" s="2">
        <v>12</v>
      </c>
      <c r="L99" s="2">
        <f t="shared" si="5"/>
        <v>15</v>
      </c>
      <c r="N99" s="7">
        <f t="shared" si="6"/>
        <v>15</v>
      </c>
    </row>
    <row r="100" spans="2:14" ht="12.75" customHeight="1" x14ac:dyDescent="0.2">
      <c r="B100" s="4">
        <v>1991</v>
      </c>
      <c r="C100" s="2" t="s">
        <v>32</v>
      </c>
      <c r="D100" s="4" t="s">
        <v>12</v>
      </c>
      <c r="E100" s="4" t="s">
        <v>14</v>
      </c>
      <c r="F100" s="2" t="s">
        <v>121</v>
      </c>
      <c r="G100" s="1" t="s">
        <v>229</v>
      </c>
      <c r="H100" s="13">
        <v>3</v>
      </c>
      <c r="K100" s="2">
        <v>12</v>
      </c>
      <c r="L100" s="2">
        <f t="shared" si="5"/>
        <v>15</v>
      </c>
      <c r="M100" s="2" t="s">
        <v>565</v>
      </c>
      <c r="N100" s="7">
        <f t="shared" si="6"/>
        <v>30</v>
      </c>
    </row>
    <row r="101" spans="2:14" ht="12.75" customHeight="1" x14ac:dyDescent="0.2">
      <c r="B101" s="4">
        <v>1991</v>
      </c>
      <c r="C101" s="2" t="s">
        <v>230</v>
      </c>
      <c r="D101" s="4" t="s">
        <v>12</v>
      </c>
      <c r="E101" s="4" t="s">
        <v>2</v>
      </c>
      <c r="F101" s="2" t="s">
        <v>121</v>
      </c>
      <c r="G101" s="1" t="s">
        <v>231</v>
      </c>
      <c r="H101" s="13"/>
      <c r="K101" s="2">
        <v>12</v>
      </c>
      <c r="L101" s="2">
        <f t="shared" si="5"/>
        <v>12</v>
      </c>
      <c r="N101" s="7">
        <f t="shared" si="6"/>
        <v>12</v>
      </c>
    </row>
    <row r="102" spans="2:14" ht="12.75" customHeight="1" x14ac:dyDescent="0.2">
      <c r="B102" s="4">
        <v>1991</v>
      </c>
      <c r="C102" s="2" t="s">
        <v>60</v>
      </c>
      <c r="D102" s="4" t="s">
        <v>12</v>
      </c>
      <c r="E102" s="4" t="s">
        <v>2</v>
      </c>
      <c r="F102" s="2" t="s">
        <v>18</v>
      </c>
      <c r="G102" s="1" t="s">
        <v>118</v>
      </c>
      <c r="H102" s="13"/>
      <c r="K102" s="2">
        <v>12</v>
      </c>
      <c r="L102" s="2">
        <f t="shared" si="5"/>
        <v>12</v>
      </c>
      <c r="N102" s="7">
        <f t="shared" si="6"/>
        <v>12</v>
      </c>
    </row>
    <row r="103" spans="2:14" ht="12.75" customHeight="1" x14ac:dyDescent="0.2">
      <c r="B103" s="4">
        <v>1991</v>
      </c>
      <c r="C103" s="2" t="s">
        <v>522</v>
      </c>
      <c r="D103" s="4" t="s">
        <v>12</v>
      </c>
      <c r="E103" s="4" t="s">
        <v>2</v>
      </c>
      <c r="F103" s="2" t="s">
        <v>121</v>
      </c>
      <c r="G103" s="1" t="s">
        <v>232</v>
      </c>
      <c r="H103" s="13"/>
      <c r="K103" s="2">
        <v>12</v>
      </c>
      <c r="L103" s="2">
        <f t="shared" si="5"/>
        <v>12</v>
      </c>
      <c r="M103" s="2" t="s">
        <v>565</v>
      </c>
      <c r="N103" s="7">
        <f t="shared" si="6"/>
        <v>24</v>
      </c>
    </row>
    <row r="104" spans="2:14" ht="12.75" customHeight="1" x14ac:dyDescent="0.2">
      <c r="B104" s="4">
        <v>1992</v>
      </c>
      <c r="C104" s="2" t="s">
        <v>40</v>
      </c>
      <c r="D104" s="4" t="s">
        <v>5</v>
      </c>
      <c r="E104" s="4" t="s">
        <v>41</v>
      </c>
      <c r="F104" s="2" t="s">
        <v>121</v>
      </c>
      <c r="G104" s="1" t="s">
        <v>233</v>
      </c>
      <c r="H104" s="13">
        <v>3</v>
      </c>
      <c r="J104" s="2">
        <v>9</v>
      </c>
      <c r="L104" s="2">
        <f t="shared" si="5"/>
        <v>12</v>
      </c>
      <c r="M104" s="2" t="s">
        <v>565</v>
      </c>
      <c r="N104" s="7">
        <f t="shared" si="6"/>
        <v>24</v>
      </c>
    </row>
    <row r="105" spans="2:14" ht="12.75" customHeight="1" x14ac:dyDescent="0.2">
      <c r="B105" s="4">
        <v>1992</v>
      </c>
      <c r="C105" s="2" t="s">
        <v>46</v>
      </c>
      <c r="D105" s="4" t="s">
        <v>12</v>
      </c>
      <c r="E105" s="4" t="s">
        <v>14</v>
      </c>
      <c r="F105" s="2" t="s">
        <v>18</v>
      </c>
      <c r="G105" s="1" t="s">
        <v>26</v>
      </c>
      <c r="H105" s="13"/>
      <c r="K105" s="2">
        <v>12</v>
      </c>
      <c r="L105" s="2">
        <f t="shared" si="5"/>
        <v>12</v>
      </c>
      <c r="N105" s="7">
        <f t="shared" si="6"/>
        <v>12</v>
      </c>
    </row>
    <row r="106" spans="2:14" ht="12.75" customHeight="1" x14ac:dyDescent="0.2">
      <c r="B106" s="4">
        <v>1992</v>
      </c>
      <c r="C106" s="2" t="s">
        <v>60</v>
      </c>
      <c r="D106" s="4" t="s">
        <v>12</v>
      </c>
      <c r="E106" s="4" t="s">
        <v>2</v>
      </c>
      <c r="F106" s="2" t="s">
        <v>121</v>
      </c>
      <c r="G106" s="1" t="s">
        <v>39</v>
      </c>
      <c r="H106" s="13"/>
      <c r="K106" s="2">
        <v>12</v>
      </c>
      <c r="L106" s="2">
        <f t="shared" si="5"/>
        <v>12</v>
      </c>
      <c r="N106" s="7">
        <f t="shared" si="6"/>
        <v>12</v>
      </c>
    </row>
    <row r="107" spans="2:14" ht="12.75" customHeight="1" x14ac:dyDescent="0.2">
      <c r="B107" s="4">
        <v>1992</v>
      </c>
      <c r="C107" s="2" t="s">
        <v>522</v>
      </c>
      <c r="D107" s="4" t="s">
        <v>12</v>
      </c>
      <c r="E107" s="4" t="s">
        <v>2</v>
      </c>
      <c r="F107" s="2" t="s">
        <v>121</v>
      </c>
      <c r="G107" s="1" t="s">
        <v>234</v>
      </c>
      <c r="H107" s="13"/>
      <c r="K107" s="2">
        <v>12</v>
      </c>
      <c r="L107" s="2">
        <f t="shared" si="5"/>
        <v>12</v>
      </c>
      <c r="M107" s="2" t="s">
        <v>565</v>
      </c>
      <c r="N107" s="7">
        <f t="shared" si="6"/>
        <v>24</v>
      </c>
    </row>
    <row r="108" spans="2:14" ht="12.75" customHeight="1" x14ac:dyDescent="0.2">
      <c r="B108" s="4">
        <v>1993</v>
      </c>
      <c r="C108" s="2" t="s">
        <v>21</v>
      </c>
      <c r="D108" s="4" t="s">
        <v>12</v>
      </c>
      <c r="E108" s="4" t="s">
        <v>2</v>
      </c>
      <c r="F108" s="2" t="s">
        <v>121</v>
      </c>
      <c r="G108" s="1" t="s">
        <v>235</v>
      </c>
      <c r="H108" s="13"/>
      <c r="K108" s="2">
        <v>12</v>
      </c>
      <c r="L108" s="2">
        <f t="shared" si="5"/>
        <v>12</v>
      </c>
      <c r="N108" s="7">
        <f t="shared" si="6"/>
        <v>12</v>
      </c>
    </row>
    <row r="109" spans="2:14" ht="12.75" customHeight="1" x14ac:dyDescent="0.2">
      <c r="B109" s="4">
        <v>1993</v>
      </c>
      <c r="C109" s="2" t="s">
        <v>188</v>
      </c>
      <c r="D109" s="4" t="s">
        <v>12</v>
      </c>
      <c r="E109" s="4" t="s">
        <v>2</v>
      </c>
      <c r="F109" s="2" t="s">
        <v>18</v>
      </c>
      <c r="G109" s="1" t="s">
        <v>236</v>
      </c>
      <c r="H109" s="11">
        <v>3</v>
      </c>
      <c r="I109" s="11"/>
      <c r="J109" s="11"/>
      <c r="K109" s="11">
        <v>12</v>
      </c>
      <c r="L109" s="11">
        <f t="shared" si="5"/>
        <v>15</v>
      </c>
      <c r="M109" s="11"/>
      <c r="N109" s="12">
        <f t="shared" si="6"/>
        <v>15</v>
      </c>
    </row>
    <row r="110" spans="2:14" x14ac:dyDescent="0.2">
      <c r="G110" s="5" t="s">
        <v>563</v>
      </c>
      <c r="H110" s="2">
        <f>SUM(H93:H109)</f>
        <v>21</v>
      </c>
      <c r="I110" s="2">
        <f t="shared" ref="I110:N110" si="7">SUM(I93:I109)</f>
        <v>6</v>
      </c>
      <c r="J110" s="2">
        <f t="shared" si="7"/>
        <v>18</v>
      </c>
      <c r="K110" s="2">
        <f t="shared" si="7"/>
        <v>168</v>
      </c>
      <c r="L110" s="2">
        <f t="shared" si="7"/>
        <v>213</v>
      </c>
      <c r="M110" s="2">
        <f t="shared" si="7"/>
        <v>0</v>
      </c>
      <c r="N110" s="7">
        <f t="shared" si="7"/>
        <v>270</v>
      </c>
    </row>
    <row r="111" spans="2:14" x14ac:dyDescent="0.2">
      <c r="G111" s="1"/>
    </row>
    <row r="112" spans="2:14" x14ac:dyDescent="0.2">
      <c r="B112" s="2" t="s">
        <v>237</v>
      </c>
      <c r="G112" s="1"/>
    </row>
    <row r="113" spans="2:14" x14ac:dyDescent="0.2">
      <c r="G113" s="1"/>
    </row>
    <row r="114" spans="2:14" ht="12.75" customHeight="1" x14ac:dyDescent="0.2">
      <c r="B114" s="4">
        <v>1990</v>
      </c>
      <c r="C114" s="2" t="s">
        <v>167</v>
      </c>
      <c r="D114" s="4" t="s">
        <v>1</v>
      </c>
      <c r="E114" s="4" t="s">
        <v>6</v>
      </c>
      <c r="F114" s="2" t="s">
        <v>161</v>
      </c>
      <c r="G114" s="1" t="s">
        <v>204</v>
      </c>
      <c r="H114" s="13"/>
      <c r="L114" s="2">
        <f t="shared" ref="L114:L123" si="8">SUM(H114:K114)</f>
        <v>0</v>
      </c>
      <c r="N114" s="7">
        <f t="shared" ref="N114:N123" si="9">IF(OR(M114=0,M114=""),L114,L114*2)</f>
        <v>0</v>
      </c>
    </row>
    <row r="115" spans="2:14" ht="12.75" customHeight="1" x14ac:dyDescent="0.2">
      <c r="B115" s="4">
        <v>1991</v>
      </c>
      <c r="C115" s="2" t="s">
        <v>120</v>
      </c>
      <c r="D115" s="4" t="s">
        <v>5</v>
      </c>
      <c r="E115" s="4" t="s">
        <v>6</v>
      </c>
      <c r="F115" s="2" t="s">
        <v>200</v>
      </c>
      <c r="G115" s="1" t="s">
        <v>238</v>
      </c>
      <c r="H115" s="13"/>
      <c r="J115" s="2">
        <v>9</v>
      </c>
      <c r="L115" s="2">
        <f t="shared" si="8"/>
        <v>9</v>
      </c>
      <c r="N115" s="7">
        <f t="shared" si="9"/>
        <v>9</v>
      </c>
    </row>
    <row r="116" spans="2:14" ht="12.75" customHeight="1" x14ac:dyDescent="0.2">
      <c r="B116" s="4">
        <v>1992</v>
      </c>
      <c r="C116" s="2" t="s">
        <v>135</v>
      </c>
      <c r="D116" s="4" t="s">
        <v>5</v>
      </c>
      <c r="E116" s="4" t="s">
        <v>14</v>
      </c>
      <c r="F116" s="2" t="s">
        <v>200</v>
      </c>
      <c r="G116" s="1" t="s">
        <v>45</v>
      </c>
      <c r="H116" s="13"/>
      <c r="J116" s="2">
        <v>9</v>
      </c>
      <c r="L116" s="2">
        <f t="shared" si="8"/>
        <v>9</v>
      </c>
      <c r="N116" s="7">
        <f t="shared" si="9"/>
        <v>9</v>
      </c>
    </row>
    <row r="117" spans="2:14" ht="12.75" customHeight="1" x14ac:dyDescent="0.2">
      <c r="B117" s="4">
        <v>1992</v>
      </c>
      <c r="C117" s="2" t="s">
        <v>160</v>
      </c>
      <c r="D117" s="4" t="s">
        <v>5</v>
      </c>
      <c r="E117" s="4" t="s">
        <v>6</v>
      </c>
      <c r="F117" s="2" t="s">
        <v>161</v>
      </c>
      <c r="G117" s="1" t="s">
        <v>211</v>
      </c>
      <c r="H117" s="13"/>
      <c r="J117" s="2">
        <v>9</v>
      </c>
      <c r="L117" s="2">
        <f t="shared" si="8"/>
        <v>9</v>
      </c>
      <c r="M117" s="2" t="s">
        <v>565</v>
      </c>
      <c r="N117" s="7">
        <f t="shared" si="9"/>
        <v>18</v>
      </c>
    </row>
    <row r="118" spans="2:14" ht="12.75" customHeight="1" x14ac:dyDescent="0.2">
      <c r="B118" s="4">
        <v>1993</v>
      </c>
      <c r="C118" s="2" t="s">
        <v>167</v>
      </c>
      <c r="D118" s="4" t="s">
        <v>5</v>
      </c>
      <c r="E118" s="4" t="s">
        <v>6</v>
      </c>
      <c r="F118" s="2" t="s">
        <v>200</v>
      </c>
      <c r="G118" s="1" t="s">
        <v>239</v>
      </c>
      <c r="H118" s="13"/>
      <c r="J118" s="2">
        <v>9</v>
      </c>
      <c r="L118" s="2">
        <f t="shared" si="8"/>
        <v>9</v>
      </c>
      <c r="N118" s="7">
        <f t="shared" si="9"/>
        <v>9</v>
      </c>
    </row>
    <row r="119" spans="2:14" ht="12.75" customHeight="1" x14ac:dyDescent="0.2">
      <c r="B119" s="4">
        <v>1993</v>
      </c>
      <c r="C119" s="2" t="s">
        <v>11</v>
      </c>
      <c r="D119" s="4" t="s">
        <v>17</v>
      </c>
      <c r="E119" s="4" t="s">
        <v>6</v>
      </c>
      <c r="F119" s="2" t="s">
        <v>200</v>
      </c>
      <c r="G119" s="1" t="s">
        <v>88</v>
      </c>
      <c r="H119" s="13"/>
      <c r="I119" s="2">
        <v>6</v>
      </c>
      <c r="L119" s="2">
        <f t="shared" si="8"/>
        <v>6</v>
      </c>
      <c r="N119" s="7">
        <f t="shared" si="9"/>
        <v>6</v>
      </c>
    </row>
    <row r="120" spans="2:14" ht="12.75" customHeight="1" x14ac:dyDescent="0.2">
      <c r="B120" s="4">
        <v>1993</v>
      </c>
      <c r="C120" s="2" t="s">
        <v>86</v>
      </c>
      <c r="D120" s="4" t="s">
        <v>5</v>
      </c>
      <c r="E120" s="4" t="s">
        <v>14</v>
      </c>
      <c r="F120" s="2" t="s">
        <v>161</v>
      </c>
      <c r="G120" s="1" t="s">
        <v>240</v>
      </c>
      <c r="H120" s="13">
        <v>3</v>
      </c>
      <c r="J120" s="2">
        <v>9</v>
      </c>
      <c r="L120" s="2">
        <f t="shared" si="8"/>
        <v>12</v>
      </c>
      <c r="N120" s="7">
        <f t="shared" si="9"/>
        <v>12</v>
      </c>
    </row>
    <row r="121" spans="2:14" ht="12.75" customHeight="1" x14ac:dyDescent="0.2">
      <c r="B121" s="4">
        <v>1996</v>
      </c>
      <c r="C121" s="2" t="s">
        <v>103</v>
      </c>
      <c r="D121" s="4" t="s">
        <v>1</v>
      </c>
      <c r="E121" s="4" t="s">
        <v>14</v>
      </c>
      <c r="F121" s="2" t="s">
        <v>200</v>
      </c>
      <c r="G121" s="1" t="s">
        <v>33</v>
      </c>
      <c r="H121" s="13"/>
      <c r="L121" s="2">
        <f t="shared" si="8"/>
        <v>0</v>
      </c>
      <c r="N121" s="7">
        <f t="shared" si="9"/>
        <v>0</v>
      </c>
    </row>
    <row r="122" spans="2:14" ht="12.75" customHeight="1" x14ac:dyDescent="0.2">
      <c r="B122" s="4">
        <v>2000</v>
      </c>
      <c r="C122" s="2" t="s">
        <v>197</v>
      </c>
      <c r="D122" s="4" t="s">
        <v>1</v>
      </c>
      <c r="E122" s="4" t="s">
        <v>14</v>
      </c>
      <c r="F122" s="2" t="s">
        <v>200</v>
      </c>
      <c r="G122" s="1" t="s">
        <v>168</v>
      </c>
      <c r="H122" s="13"/>
      <c r="L122" s="2">
        <f t="shared" si="8"/>
        <v>0</v>
      </c>
      <c r="N122" s="7">
        <f t="shared" si="9"/>
        <v>0</v>
      </c>
    </row>
    <row r="123" spans="2:14" ht="12.75" customHeight="1" x14ac:dyDescent="0.2">
      <c r="B123" s="4">
        <v>2000</v>
      </c>
      <c r="C123" s="2" t="s">
        <v>241</v>
      </c>
      <c r="D123" s="4" t="s">
        <v>210</v>
      </c>
      <c r="E123" s="4" t="s">
        <v>2</v>
      </c>
      <c r="F123" s="2" t="s">
        <v>161</v>
      </c>
      <c r="G123" s="1" t="s">
        <v>242</v>
      </c>
      <c r="L123" s="2">
        <f t="shared" si="8"/>
        <v>0</v>
      </c>
      <c r="N123" s="7">
        <f t="shared" si="9"/>
        <v>0</v>
      </c>
    </row>
    <row r="124" spans="2:14" x14ac:dyDescent="0.2">
      <c r="G124" s="5" t="s">
        <v>563</v>
      </c>
      <c r="H124" s="14">
        <f>SUM(H114:H123)</f>
        <v>3</v>
      </c>
      <c r="I124" s="14">
        <f t="shared" ref="I124:N124" si="10">SUM(I114:I123)</f>
        <v>6</v>
      </c>
      <c r="J124" s="14">
        <f t="shared" si="10"/>
        <v>45</v>
      </c>
      <c r="K124" s="14">
        <f t="shared" si="10"/>
        <v>0</v>
      </c>
      <c r="L124" s="14">
        <f t="shared" si="10"/>
        <v>54</v>
      </c>
      <c r="M124" s="14">
        <f t="shared" si="10"/>
        <v>0</v>
      </c>
      <c r="N124" s="15">
        <f t="shared" si="10"/>
        <v>63</v>
      </c>
    </row>
    <row r="125" spans="2:14" x14ac:dyDescent="0.2">
      <c r="G125" s="1"/>
    </row>
    <row r="126" spans="2:14" x14ac:dyDescent="0.2">
      <c r="B126" s="2" t="s">
        <v>243</v>
      </c>
      <c r="G126" s="1"/>
    </row>
    <row r="127" spans="2:14" x14ac:dyDescent="0.2">
      <c r="G127" s="1"/>
    </row>
    <row r="128" spans="2:14" x14ac:dyDescent="0.2">
      <c r="G128" s="1"/>
    </row>
    <row r="129" spans="2:14" ht="12.75" customHeight="1" x14ac:dyDescent="0.2">
      <c r="B129" s="4">
        <v>1996</v>
      </c>
      <c r="C129" s="2" t="s">
        <v>167</v>
      </c>
      <c r="D129" s="4" t="s">
        <v>1</v>
      </c>
      <c r="E129" s="4" t="s">
        <v>6</v>
      </c>
      <c r="F129" s="2" t="s">
        <v>200</v>
      </c>
      <c r="G129" s="1" t="s">
        <v>208</v>
      </c>
      <c r="H129" s="13"/>
      <c r="L129" s="2">
        <f t="shared" ref="L129:L148" si="11">SUM(H129:K129)</f>
        <v>0</v>
      </c>
      <c r="N129" s="7">
        <f t="shared" ref="N129:N148" si="12">IF(OR(M129=0,M129=""),L129,L129*2)</f>
        <v>0</v>
      </c>
    </row>
    <row r="130" spans="2:14" ht="12.75" customHeight="1" x14ac:dyDescent="0.2">
      <c r="B130" s="4">
        <v>1996</v>
      </c>
      <c r="C130" s="2" t="s">
        <v>32</v>
      </c>
      <c r="D130" s="4" t="s">
        <v>1</v>
      </c>
      <c r="E130" s="4" t="s">
        <v>14</v>
      </c>
      <c r="F130" s="2" t="s">
        <v>189</v>
      </c>
      <c r="G130" s="1" t="s">
        <v>244</v>
      </c>
      <c r="H130" s="13"/>
      <c r="L130" s="2">
        <f t="shared" si="11"/>
        <v>0</v>
      </c>
      <c r="N130" s="7">
        <f t="shared" si="12"/>
        <v>0</v>
      </c>
    </row>
    <row r="131" spans="2:14" ht="12.75" customHeight="1" x14ac:dyDescent="0.2">
      <c r="B131" s="4">
        <v>1996</v>
      </c>
      <c r="C131" s="2" t="s">
        <v>103</v>
      </c>
      <c r="D131" s="4" t="s">
        <v>17</v>
      </c>
      <c r="E131" s="4" t="s">
        <v>14</v>
      </c>
      <c r="F131" s="2" t="s">
        <v>189</v>
      </c>
      <c r="G131" s="1" t="s">
        <v>81</v>
      </c>
      <c r="H131" s="13"/>
      <c r="I131" s="2">
        <v>6</v>
      </c>
      <c r="L131" s="2">
        <f t="shared" si="11"/>
        <v>6</v>
      </c>
      <c r="N131" s="7">
        <f t="shared" si="12"/>
        <v>6</v>
      </c>
    </row>
    <row r="132" spans="2:14" ht="12.75" customHeight="1" x14ac:dyDescent="0.2">
      <c r="B132" s="4">
        <v>1997</v>
      </c>
      <c r="C132" s="2" t="s">
        <v>30</v>
      </c>
      <c r="D132" s="4" t="s">
        <v>17</v>
      </c>
      <c r="E132" s="4" t="s">
        <v>6</v>
      </c>
      <c r="F132" s="2" t="s">
        <v>189</v>
      </c>
      <c r="G132" s="1" t="s">
        <v>88</v>
      </c>
      <c r="H132" s="13"/>
      <c r="I132" s="2">
        <v>6</v>
      </c>
      <c r="L132" s="2">
        <f t="shared" si="11"/>
        <v>6</v>
      </c>
      <c r="M132" s="2" t="s">
        <v>565</v>
      </c>
      <c r="N132" s="7">
        <f t="shared" si="12"/>
        <v>12</v>
      </c>
    </row>
    <row r="133" spans="2:14" ht="12.75" customHeight="1" x14ac:dyDescent="0.2">
      <c r="B133" s="4">
        <v>1997</v>
      </c>
      <c r="C133" s="2" t="s">
        <v>32</v>
      </c>
      <c r="D133" s="4" t="s">
        <v>17</v>
      </c>
      <c r="E133" s="4" t="s">
        <v>14</v>
      </c>
      <c r="F133" s="2" t="s">
        <v>189</v>
      </c>
      <c r="G133" s="1" t="s">
        <v>75</v>
      </c>
      <c r="H133" s="13"/>
      <c r="I133" s="2">
        <v>6</v>
      </c>
      <c r="L133" s="2">
        <f t="shared" si="11"/>
        <v>6</v>
      </c>
      <c r="M133" s="2" t="s">
        <v>565</v>
      </c>
      <c r="N133" s="7">
        <f t="shared" si="12"/>
        <v>12</v>
      </c>
    </row>
    <row r="134" spans="2:14" ht="12.75" customHeight="1" x14ac:dyDescent="0.2">
      <c r="B134" s="4">
        <v>1997</v>
      </c>
      <c r="C134" s="2" t="s">
        <v>23</v>
      </c>
      <c r="D134" s="4" t="s">
        <v>5</v>
      </c>
      <c r="E134" s="4" t="s">
        <v>2</v>
      </c>
      <c r="F134" s="2" t="s">
        <v>189</v>
      </c>
      <c r="G134" s="1" t="s">
        <v>245</v>
      </c>
      <c r="H134" s="13">
        <v>3</v>
      </c>
      <c r="J134" s="2">
        <v>9</v>
      </c>
      <c r="L134" s="2">
        <f t="shared" si="11"/>
        <v>12</v>
      </c>
      <c r="N134" s="7">
        <f t="shared" si="12"/>
        <v>12</v>
      </c>
    </row>
    <row r="135" spans="2:14" ht="12.75" customHeight="1" x14ac:dyDescent="0.2">
      <c r="B135" s="4">
        <v>1998</v>
      </c>
      <c r="C135" s="2" t="s">
        <v>40</v>
      </c>
      <c r="D135" s="4" t="s">
        <v>17</v>
      </c>
      <c r="E135" s="4" t="s">
        <v>41</v>
      </c>
      <c r="F135" s="2" t="s">
        <v>189</v>
      </c>
      <c r="G135" s="1" t="s">
        <v>118</v>
      </c>
      <c r="H135" s="13"/>
      <c r="I135" s="2">
        <v>6</v>
      </c>
      <c r="L135" s="2">
        <f t="shared" si="11"/>
        <v>6</v>
      </c>
      <c r="M135" s="2" t="s">
        <v>565</v>
      </c>
      <c r="N135" s="7">
        <f t="shared" si="12"/>
        <v>12</v>
      </c>
    </row>
    <row r="136" spans="2:14" ht="12.75" customHeight="1" x14ac:dyDescent="0.2">
      <c r="B136" s="4">
        <v>1998</v>
      </c>
      <c r="C136" s="2" t="s">
        <v>46</v>
      </c>
      <c r="D136" s="4" t="s">
        <v>5</v>
      </c>
      <c r="E136" s="4" t="s">
        <v>14</v>
      </c>
      <c r="F136" s="2" t="s">
        <v>189</v>
      </c>
      <c r="G136" s="1" t="s">
        <v>33</v>
      </c>
      <c r="H136" s="13"/>
      <c r="J136" s="2">
        <v>9</v>
      </c>
      <c r="L136" s="2">
        <f t="shared" si="11"/>
        <v>9</v>
      </c>
      <c r="N136" s="7">
        <f t="shared" si="12"/>
        <v>9</v>
      </c>
    </row>
    <row r="137" spans="2:14" ht="12.75" customHeight="1" x14ac:dyDescent="0.2">
      <c r="B137" s="4">
        <v>1998</v>
      </c>
      <c r="C137" s="2" t="s">
        <v>523</v>
      </c>
      <c r="D137" s="4" t="s">
        <v>210</v>
      </c>
      <c r="E137" s="4" t="s">
        <v>2</v>
      </c>
      <c r="F137" s="2" t="s">
        <v>189</v>
      </c>
      <c r="G137" s="1" t="s">
        <v>100</v>
      </c>
      <c r="H137" s="13">
        <v>3</v>
      </c>
      <c r="L137" s="2">
        <f t="shared" si="11"/>
        <v>3</v>
      </c>
      <c r="N137" s="7">
        <f t="shared" si="12"/>
        <v>3</v>
      </c>
    </row>
    <row r="138" spans="2:14" ht="12.75" customHeight="1" x14ac:dyDescent="0.2">
      <c r="B138" s="4">
        <v>1999</v>
      </c>
      <c r="C138" s="2" t="s">
        <v>120</v>
      </c>
      <c r="D138" s="4" t="s">
        <v>5</v>
      </c>
      <c r="E138" s="4" t="s">
        <v>6</v>
      </c>
      <c r="F138" s="2" t="s">
        <v>189</v>
      </c>
      <c r="G138" s="1" t="s">
        <v>22</v>
      </c>
      <c r="H138" s="13"/>
      <c r="J138" s="2">
        <v>9</v>
      </c>
      <c r="L138" s="2">
        <f t="shared" si="11"/>
        <v>9</v>
      </c>
      <c r="N138" s="7">
        <f t="shared" si="12"/>
        <v>9</v>
      </c>
    </row>
    <row r="139" spans="2:14" ht="12.75" customHeight="1" x14ac:dyDescent="0.2">
      <c r="B139" s="4">
        <v>1999</v>
      </c>
      <c r="C139" s="2" t="s">
        <v>30</v>
      </c>
      <c r="D139" s="4" t="s">
        <v>5</v>
      </c>
      <c r="E139" s="4" t="s">
        <v>6</v>
      </c>
      <c r="F139" s="2" t="s">
        <v>189</v>
      </c>
      <c r="G139" s="1" t="s">
        <v>75</v>
      </c>
      <c r="H139" s="13"/>
      <c r="J139" s="2">
        <v>9</v>
      </c>
      <c r="L139" s="2">
        <f t="shared" si="11"/>
        <v>9</v>
      </c>
      <c r="M139" s="2" t="s">
        <v>565</v>
      </c>
      <c r="N139" s="7">
        <f t="shared" si="12"/>
        <v>18</v>
      </c>
    </row>
    <row r="140" spans="2:14" ht="12.75" customHeight="1" x14ac:dyDescent="0.2">
      <c r="B140" s="4">
        <v>1999</v>
      </c>
      <c r="C140" s="2" t="s">
        <v>86</v>
      </c>
      <c r="D140" s="4" t="s">
        <v>17</v>
      </c>
      <c r="E140" s="4" t="s">
        <v>14</v>
      </c>
      <c r="F140" s="2" t="s">
        <v>189</v>
      </c>
      <c r="G140" s="1" t="s">
        <v>204</v>
      </c>
      <c r="H140" s="13"/>
      <c r="I140" s="2">
        <v>6</v>
      </c>
      <c r="L140" s="2">
        <f t="shared" si="11"/>
        <v>6</v>
      </c>
      <c r="N140" s="7">
        <f t="shared" si="12"/>
        <v>6</v>
      </c>
    </row>
    <row r="141" spans="2:14" ht="12.75" customHeight="1" x14ac:dyDescent="0.2">
      <c r="B141" s="4">
        <v>1999</v>
      </c>
      <c r="C141" s="2" t="s">
        <v>32</v>
      </c>
      <c r="D141" s="4" t="s">
        <v>1</v>
      </c>
      <c r="E141" s="4" t="s">
        <v>14</v>
      </c>
      <c r="F141" s="2" t="s">
        <v>189</v>
      </c>
      <c r="G141" s="1" t="s">
        <v>168</v>
      </c>
      <c r="H141" s="13"/>
      <c r="L141" s="2">
        <f t="shared" si="11"/>
        <v>0</v>
      </c>
      <c r="N141" s="7">
        <f t="shared" si="12"/>
        <v>0</v>
      </c>
    </row>
    <row r="142" spans="2:14" ht="12.75" customHeight="1" x14ac:dyDescent="0.2">
      <c r="B142" s="4">
        <v>2000</v>
      </c>
      <c r="C142" s="2" t="s">
        <v>78</v>
      </c>
      <c r="D142" s="4" t="s">
        <v>17</v>
      </c>
      <c r="E142" s="4" t="s">
        <v>14</v>
      </c>
      <c r="F142" s="2" t="s">
        <v>189</v>
      </c>
      <c r="G142" s="1" t="s">
        <v>204</v>
      </c>
      <c r="H142" s="13"/>
      <c r="I142" s="2">
        <v>6</v>
      </c>
      <c r="L142" s="2">
        <f t="shared" si="11"/>
        <v>6</v>
      </c>
      <c r="M142" s="2" t="s">
        <v>565</v>
      </c>
      <c r="N142" s="7">
        <f t="shared" si="12"/>
        <v>12</v>
      </c>
    </row>
    <row r="143" spans="2:14" ht="12.75" customHeight="1" x14ac:dyDescent="0.2">
      <c r="B143" s="4">
        <v>2000</v>
      </c>
      <c r="C143" s="2" t="s">
        <v>124</v>
      </c>
      <c r="D143" s="4" t="s">
        <v>12</v>
      </c>
      <c r="E143" s="4" t="s">
        <v>6</v>
      </c>
      <c r="F143" s="2" t="s">
        <v>189</v>
      </c>
      <c r="G143" s="1" t="s">
        <v>13</v>
      </c>
      <c r="H143" s="13"/>
      <c r="K143" s="2">
        <v>12</v>
      </c>
      <c r="L143" s="2">
        <f t="shared" si="11"/>
        <v>12</v>
      </c>
      <c r="N143" s="7">
        <f t="shared" si="12"/>
        <v>12</v>
      </c>
    </row>
    <row r="144" spans="2:14" ht="12.75" customHeight="1" x14ac:dyDescent="0.2">
      <c r="B144" s="4">
        <v>2000</v>
      </c>
      <c r="C144" s="2" t="s">
        <v>103</v>
      </c>
      <c r="D144" s="4" t="s">
        <v>5</v>
      </c>
      <c r="E144" s="4" t="s">
        <v>14</v>
      </c>
      <c r="F144" s="2" t="s">
        <v>189</v>
      </c>
      <c r="G144" s="1" t="s">
        <v>29</v>
      </c>
      <c r="H144" s="13"/>
      <c r="J144" s="2">
        <v>9</v>
      </c>
      <c r="L144" s="2">
        <f t="shared" si="11"/>
        <v>9</v>
      </c>
      <c r="N144" s="7">
        <f t="shared" si="12"/>
        <v>9</v>
      </c>
    </row>
    <row r="145" spans="2:14" ht="12.75" customHeight="1" x14ac:dyDescent="0.2">
      <c r="B145" s="4">
        <v>2001</v>
      </c>
      <c r="C145" s="2" t="s">
        <v>27</v>
      </c>
      <c r="D145" s="4" t="s">
        <v>17</v>
      </c>
      <c r="E145" s="4" t="s">
        <v>6</v>
      </c>
      <c r="F145" s="2" t="s">
        <v>200</v>
      </c>
      <c r="G145" s="1" t="s">
        <v>45</v>
      </c>
      <c r="H145" s="13"/>
      <c r="I145" s="2">
        <v>6</v>
      </c>
      <c r="L145" s="2">
        <f t="shared" si="11"/>
        <v>6</v>
      </c>
      <c r="N145" s="7">
        <f t="shared" si="12"/>
        <v>6</v>
      </c>
    </row>
    <row r="146" spans="2:14" ht="12.75" customHeight="1" x14ac:dyDescent="0.2">
      <c r="B146" s="4">
        <v>2001</v>
      </c>
      <c r="C146" s="2" t="s">
        <v>120</v>
      </c>
      <c r="D146" s="4" t="s">
        <v>17</v>
      </c>
      <c r="E146" s="4" t="s">
        <v>6</v>
      </c>
      <c r="F146" s="2" t="s">
        <v>189</v>
      </c>
      <c r="G146" s="1" t="s">
        <v>246</v>
      </c>
      <c r="H146" s="13">
        <v>3</v>
      </c>
      <c r="I146" s="2">
        <v>6</v>
      </c>
      <c r="L146" s="2">
        <f t="shared" si="11"/>
        <v>9</v>
      </c>
      <c r="N146" s="7">
        <f t="shared" si="12"/>
        <v>9</v>
      </c>
    </row>
    <row r="147" spans="2:14" ht="12.75" customHeight="1" x14ac:dyDescent="0.2">
      <c r="B147" s="4">
        <v>2001</v>
      </c>
      <c r="C147" s="2" t="s">
        <v>11</v>
      </c>
      <c r="D147" s="4" t="s">
        <v>17</v>
      </c>
      <c r="E147" s="4" t="s">
        <v>6</v>
      </c>
      <c r="F147" s="2" t="s">
        <v>189</v>
      </c>
      <c r="G147" s="1" t="s">
        <v>20</v>
      </c>
      <c r="H147" s="13"/>
      <c r="I147" s="2">
        <v>6</v>
      </c>
      <c r="L147" s="2">
        <f t="shared" si="11"/>
        <v>6</v>
      </c>
      <c r="N147" s="7">
        <f t="shared" si="12"/>
        <v>6</v>
      </c>
    </row>
    <row r="148" spans="2:14" ht="12.75" customHeight="1" x14ac:dyDescent="0.2">
      <c r="B148" s="4">
        <v>2002</v>
      </c>
      <c r="C148" s="2" t="s">
        <v>103</v>
      </c>
      <c r="D148" s="4" t="s">
        <v>9</v>
      </c>
      <c r="E148" s="4" t="s">
        <v>14</v>
      </c>
      <c r="F148" s="2" t="s">
        <v>189</v>
      </c>
      <c r="G148" s="1" t="s">
        <v>26</v>
      </c>
      <c r="L148" s="2">
        <f t="shared" si="11"/>
        <v>0</v>
      </c>
      <c r="N148" s="7">
        <f t="shared" si="12"/>
        <v>0</v>
      </c>
    </row>
    <row r="149" spans="2:14" x14ac:dyDescent="0.2">
      <c r="G149" s="5" t="s">
        <v>563</v>
      </c>
      <c r="H149" s="14">
        <f>SUM(H129:H148)</f>
        <v>9</v>
      </c>
      <c r="I149" s="14">
        <f t="shared" ref="I149:N149" si="13">SUM(I129:I148)</f>
        <v>54</v>
      </c>
      <c r="J149" s="14">
        <f t="shared" si="13"/>
        <v>45</v>
      </c>
      <c r="K149" s="14">
        <f t="shared" si="13"/>
        <v>12</v>
      </c>
      <c r="L149" s="14">
        <f t="shared" si="13"/>
        <v>120</v>
      </c>
      <c r="M149" s="14">
        <f t="shared" si="13"/>
        <v>0</v>
      </c>
      <c r="N149" s="15">
        <f t="shared" si="13"/>
        <v>153</v>
      </c>
    </row>
    <row r="150" spans="2:14" x14ac:dyDescent="0.2">
      <c r="G150" s="1"/>
    </row>
    <row r="151" spans="2:14" x14ac:dyDescent="0.2">
      <c r="B151" s="2" t="s">
        <v>248</v>
      </c>
      <c r="G151" s="1"/>
    </row>
    <row r="152" spans="2:14" x14ac:dyDescent="0.2">
      <c r="G152" s="1"/>
    </row>
    <row r="153" spans="2:14" x14ac:dyDescent="0.2">
      <c r="G153" s="1"/>
    </row>
    <row r="154" spans="2:14" ht="12.75" customHeight="1" x14ac:dyDescent="0.2">
      <c r="B154" s="4">
        <v>1986</v>
      </c>
      <c r="C154" s="2" t="s">
        <v>524</v>
      </c>
      <c r="D154" s="4" t="s">
        <v>52</v>
      </c>
      <c r="E154" s="4" t="s">
        <v>6</v>
      </c>
      <c r="F154" s="2" t="s">
        <v>18</v>
      </c>
      <c r="G154" s="1" t="s">
        <v>42</v>
      </c>
      <c r="H154" s="13"/>
      <c r="L154" s="2">
        <f t="shared" ref="L154:L168" si="14">SUM(H154:K154)</f>
        <v>0</v>
      </c>
      <c r="N154" s="7">
        <f t="shared" ref="N154:N168" si="15">IF(OR(M154=0,M154=""),L154,L154*2)</f>
        <v>0</v>
      </c>
    </row>
    <row r="155" spans="2:14" ht="12.75" customHeight="1" x14ac:dyDescent="0.2">
      <c r="B155" s="4">
        <v>1987</v>
      </c>
      <c r="C155" s="2" t="s">
        <v>135</v>
      </c>
      <c r="D155" s="4" t="s">
        <v>71</v>
      </c>
      <c r="E155" s="4" t="s">
        <v>14</v>
      </c>
      <c r="F155" s="2" t="s">
        <v>18</v>
      </c>
      <c r="G155" s="1" t="s">
        <v>28</v>
      </c>
      <c r="H155" s="13"/>
      <c r="L155" s="2">
        <f t="shared" si="14"/>
        <v>0</v>
      </c>
      <c r="N155" s="7">
        <f t="shared" si="15"/>
        <v>0</v>
      </c>
    </row>
    <row r="156" spans="2:14" ht="12.75" customHeight="1" x14ac:dyDescent="0.2">
      <c r="B156" s="4">
        <v>1988</v>
      </c>
      <c r="C156" s="2" t="s">
        <v>38</v>
      </c>
      <c r="D156" s="4" t="s">
        <v>17</v>
      </c>
      <c r="E156" s="4" t="s">
        <v>6</v>
      </c>
      <c r="F156" s="2" t="s">
        <v>18</v>
      </c>
      <c r="G156" s="1" t="s">
        <v>134</v>
      </c>
      <c r="H156" s="13">
        <v>3</v>
      </c>
      <c r="I156" s="2">
        <v>6</v>
      </c>
      <c r="L156" s="2">
        <f t="shared" si="14"/>
        <v>9</v>
      </c>
      <c r="N156" s="7">
        <f t="shared" si="15"/>
        <v>9</v>
      </c>
    </row>
    <row r="157" spans="2:14" ht="12.75" customHeight="1" x14ac:dyDescent="0.2">
      <c r="B157" s="4">
        <v>1989</v>
      </c>
      <c r="C157" s="2" t="s">
        <v>86</v>
      </c>
      <c r="D157" s="4" t="s">
        <v>12</v>
      </c>
      <c r="E157" s="4" t="s">
        <v>14</v>
      </c>
      <c r="F157" s="2" t="s">
        <v>18</v>
      </c>
      <c r="G157" s="1" t="s">
        <v>88</v>
      </c>
      <c r="H157" s="13"/>
      <c r="K157" s="2">
        <v>12</v>
      </c>
      <c r="L157" s="2">
        <f t="shared" si="14"/>
        <v>12</v>
      </c>
      <c r="N157" s="7">
        <f t="shared" si="15"/>
        <v>12</v>
      </c>
    </row>
    <row r="158" spans="2:14" ht="12.75" customHeight="1" x14ac:dyDescent="0.2">
      <c r="B158" s="4">
        <v>1989</v>
      </c>
      <c r="C158" s="2" t="s">
        <v>525</v>
      </c>
      <c r="D158" s="4" t="s">
        <v>12</v>
      </c>
      <c r="E158" s="4" t="s">
        <v>14</v>
      </c>
      <c r="F158" s="2" t="s">
        <v>18</v>
      </c>
      <c r="G158" s="1" t="s">
        <v>249</v>
      </c>
      <c r="H158" s="13"/>
      <c r="K158" s="2">
        <v>12</v>
      </c>
      <c r="L158" s="2">
        <f t="shared" si="14"/>
        <v>12</v>
      </c>
      <c r="N158" s="7">
        <f t="shared" si="15"/>
        <v>12</v>
      </c>
    </row>
    <row r="159" spans="2:14" ht="12.75" customHeight="1" x14ac:dyDescent="0.2">
      <c r="B159" s="4">
        <v>1989</v>
      </c>
      <c r="C159" s="2" t="s">
        <v>522</v>
      </c>
      <c r="D159" s="4" t="s">
        <v>5</v>
      </c>
      <c r="E159" s="4" t="s">
        <v>2</v>
      </c>
      <c r="F159" s="2" t="s">
        <v>18</v>
      </c>
      <c r="G159" s="1" t="s">
        <v>88</v>
      </c>
      <c r="H159" s="13"/>
      <c r="J159" s="2">
        <v>9</v>
      </c>
      <c r="L159" s="2">
        <f t="shared" si="14"/>
        <v>9</v>
      </c>
      <c r="M159" s="2" t="s">
        <v>565</v>
      </c>
      <c r="N159" s="7">
        <f t="shared" si="15"/>
        <v>18</v>
      </c>
    </row>
    <row r="160" spans="2:14" ht="12.75" customHeight="1" x14ac:dyDescent="0.2">
      <c r="B160" s="4">
        <v>1990</v>
      </c>
      <c r="C160" s="2" t="s">
        <v>124</v>
      </c>
      <c r="D160" s="4" t="s">
        <v>5</v>
      </c>
      <c r="E160" s="4" t="s">
        <v>6</v>
      </c>
      <c r="F160" s="2" t="s">
        <v>200</v>
      </c>
      <c r="G160" s="1" t="s">
        <v>250</v>
      </c>
      <c r="H160" s="13">
        <v>3</v>
      </c>
      <c r="J160" s="2">
        <v>9</v>
      </c>
      <c r="L160" s="2">
        <f t="shared" si="14"/>
        <v>12</v>
      </c>
      <c r="N160" s="7">
        <f t="shared" si="15"/>
        <v>12</v>
      </c>
    </row>
    <row r="161" spans="2:14" ht="12.75" customHeight="1" x14ac:dyDescent="0.2">
      <c r="B161" s="4">
        <v>1991</v>
      </c>
      <c r="C161" s="2" t="s">
        <v>54</v>
      </c>
      <c r="D161" s="4" t="s">
        <v>12</v>
      </c>
      <c r="E161" s="4" t="s">
        <v>41</v>
      </c>
      <c r="F161" s="2" t="s">
        <v>18</v>
      </c>
      <c r="G161" s="1" t="s">
        <v>33</v>
      </c>
      <c r="H161" s="13"/>
      <c r="K161" s="2">
        <v>12</v>
      </c>
      <c r="L161" s="2">
        <f t="shared" si="14"/>
        <v>12</v>
      </c>
      <c r="N161" s="7">
        <f t="shared" si="15"/>
        <v>12</v>
      </c>
    </row>
    <row r="162" spans="2:14" ht="12.75" customHeight="1" x14ac:dyDescent="0.2">
      <c r="B162" s="4">
        <v>1991</v>
      </c>
      <c r="C162" s="2" t="s">
        <v>32</v>
      </c>
      <c r="D162" s="4" t="s">
        <v>17</v>
      </c>
      <c r="E162" s="4" t="s">
        <v>14</v>
      </c>
      <c r="F162" s="2" t="s">
        <v>18</v>
      </c>
      <c r="G162" s="1" t="s">
        <v>251</v>
      </c>
      <c r="H162" s="13">
        <v>6</v>
      </c>
      <c r="I162" s="2">
        <v>6</v>
      </c>
      <c r="L162" s="2">
        <f t="shared" si="14"/>
        <v>12</v>
      </c>
      <c r="M162" s="2" t="s">
        <v>565</v>
      </c>
      <c r="N162" s="7">
        <f t="shared" si="15"/>
        <v>24</v>
      </c>
    </row>
    <row r="163" spans="2:14" ht="12.75" customHeight="1" x14ac:dyDescent="0.2">
      <c r="B163" s="4">
        <v>1991</v>
      </c>
      <c r="C163" s="2" t="s">
        <v>522</v>
      </c>
      <c r="D163" s="4" t="s">
        <v>17</v>
      </c>
      <c r="E163" s="4" t="s">
        <v>2</v>
      </c>
      <c r="F163" s="2" t="s">
        <v>18</v>
      </c>
      <c r="G163" s="1" t="s">
        <v>252</v>
      </c>
      <c r="H163" s="13"/>
      <c r="I163" s="2">
        <v>6</v>
      </c>
      <c r="L163" s="2">
        <f t="shared" si="14"/>
        <v>6</v>
      </c>
      <c r="M163" s="2" t="s">
        <v>565</v>
      </c>
      <c r="N163" s="7">
        <f t="shared" si="15"/>
        <v>12</v>
      </c>
    </row>
    <row r="164" spans="2:14" ht="12.75" customHeight="1" x14ac:dyDescent="0.2">
      <c r="B164" s="4">
        <v>1992</v>
      </c>
      <c r="C164" s="2" t="s">
        <v>103</v>
      </c>
      <c r="D164" s="4" t="s">
        <v>5</v>
      </c>
      <c r="E164" s="4" t="s">
        <v>2</v>
      </c>
      <c r="F164" s="2" t="s">
        <v>18</v>
      </c>
      <c r="G164" s="1" t="s">
        <v>204</v>
      </c>
      <c r="H164" s="13"/>
      <c r="J164" s="2">
        <v>9</v>
      </c>
      <c r="L164" s="2">
        <f t="shared" si="14"/>
        <v>9</v>
      </c>
      <c r="N164" s="7">
        <f t="shared" si="15"/>
        <v>9</v>
      </c>
    </row>
    <row r="165" spans="2:14" ht="12.75" customHeight="1" x14ac:dyDescent="0.2">
      <c r="B165" s="4">
        <v>1992</v>
      </c>
      <c r="C165" s="2" t="s">
        <v>522</v>
      </c>
      <c r="D165" s="4" t="s">
        <v>17</v>
      </c>
      <c r="E165" s="4" t="s">
        <v>2</v>
      </c>
      <c r="F165" s="2" t="s">
        <v>18</v>
      </c>
      <c r="G165" s="1" t="s">
        <v>253</v>
      </c>
      <c r="H165" s="13"/>
      <c r="I165" s="2">
        <v>6</v>
      </c>
      <c r="L165" s="2">
        <f t="shared" si="14"/>
        <v>6</v>
      </c>
      <c r="M165" s="2" t="s">
        <v>565</v>
      </c>
      <c r="N165" s="7">
        <f t="shared" si="15"/>
        <v>12</v>
      </c>
    </row>
    <row r="166" spans="2:14" ht="12.75" customHeight="1" x14ac:dyDescent="0.2">
      <c r="B166" s="4">
        <v>1993</v>
      </c>
      <c r="C166" s="2" t="s">
        <v>46</v>
      </c>
      <c r="D166" s="4" t="s">
        <v>12</v>
      </c>
      <c r="E166" s="4" t="s">
        <v>14</v>
      </c>
      <c r="F166" s="2" t="s">
        <v>18</v>
      </c>
      <c r="G166" s="1" t="s">
        <v>254</v>
      </c>
      <c r="H166" s="13">
        <v>3</v>
      </c>
      <c r="K166" s="2">
        <v>12</v>
      </c>
      <c r="L166" s="2">
        <f t="shared" si="14"/>
        <v>15</v>
      </c>
      <c r="N166" s="7">
        <f t="shared" si="15"/>
        <v>15</v>
      </c>
    </row>
    <row r="167" spans="2:14" ht="12.75" customHeight="1" x14ac:dyDescent="0.2">
      <c r="B167" s="4">
        <v>1994</v>
      </c>
      <c r="C167" s="2" t="s">
        <v>27</v>
      </c>
      <c r="D167" s="4" t="s">
        <v>5</v>
      </c>
      <c r="E167" s="4" t="s">
        <v>6</v>
      </c>
      <c r="F167" s="2" t="s">
        <v>200</v>
      </c>
      <c r="G167" s="1" t="s">
        <v>15</v>
      </c>
      <c r="H167" s="13"/>
      <c r="J167" s="2">
        <v>9</v>
      </c>
      <c r="L167" s="2">
        <f t="shared" si="14"/>
        <v>9</v>
      </c>
      <c r="N167" s="7">
        <f t="shared" si="15"/>
        <v>9</v>
      </c>
    </row>
    <row r="168" spans="2:14" ht="12.75" customHeight="1" x14ac:dyDescent="0.2">
      <c r="B168" s="4">
        <v>1994</v>
      </c>
      <c r="C168" s="2" t="s">
        <v>60</v>
      </c>
      <c r="D168" s="4" t="s">
        <v>12</v>
      </c>
      <c r="E168" s="4" t="s">
        <v>2</v>
      </c>
      <c r="F168" s="2" t="s">
        <v>200</v>
      </c>
      <c r="G168" s="1" t="s">
        <v>255</v>
      </c>
      <c r="H168" s="2">
        <v>6</v>
      </c>
      <c r="K168" s="2">
        <v>12</v>
      </c>
      <c r="L168" s="2">
        <f t="shared" si="14"/>
        <v>18</v>
      </c>
      <c r="N168" s="7">
        <f t="shared" si="15"/>
        <v>18</v>
      </c>
    </row>
    <row r="169" spans="2:14" x14ac:dyDescent="0.2">
      <c r="G169" s="5" t="s">
        <v>563</v>
      </c>
      <c r="H169" s="14">
        <f>SUM(H154:H168)</f>
        <v>21</v>
      </c>
      <c r="I169" s="14">
        <f t="shared" ref="I169:N169" si="16">SUM(I154:I168)</f>
        <v>24</v>
      </c>
      <c r="J169" s="14">
        <f t="shared" si="16"/>
        <v>36</v>
      </c>
      <c r="K169" s="14">
        <f t="shared" si="16"/>
        <v>60</v>
      </c>
      <c r="L169" s="14">
        <f t="shared" si="16"/>
        <v>141</v>
      </c>
      <c r="M169" s="14">
        <f t="shared" si="16"/>
        <v>0</v>
      </c>
      <c r="N169" s="15">
        <f t="shared" si="16"/>
        <v>174</v>
      </c>
    </row>
    <row r="170" spans="2:14" x14ac:dyDescent="0.2">
      <c r="G170" s="1"/>
    </row>
    <row r="171" spans="2:14" x14ac:dyDescent="0.2">
      <c r="B171" s="2" t="s">
        <v>256</v>
      </c>
      <c r="G171" s="1"/>
    </row>
    <row r="172" spans="2:14" x14ac:dyDescent="0.2">
      <c r="G172" s="1"/>
    </row>
    <row r="173" spans="2:14" ht="12.75" customHeight="1" x14ac:dyDescent="0.2">
      <c r="B173" s="4">
        <v>1993</v>
      </c>
      <c r="C173" s="2" t="s">
        <v>257</v>
      </c>
      <c r="D173" s="4" t="s">
        <v>17</v>
      </c>
      <c r="E173" s="4" t="s">
        <v>6</v>
      </c>
      <c r="F173" s="2" t="s">
        <v>200</v>
      </c>
      <c r="G173" s="1" t="s">
        <v>104</v>
      </c>
      <c r="H173" s="13"/>
      <c r="I173" s="2">
        <v>6</v>
      </c>
      <c r="L173" s="2">
        <f t="shared" ref="L173:L182" si="17">SUM(H173:K173)</f>
        <v>6</v>
      </c>
      <c r="N173" s="7">
        <f t="shared" ref="N173:N182" si="18">IF(OR(M173=0,M173=""),L173,L173*2)</f>
        <v>6</v>
      </c>
    </row>
    <row r="174" spans="2:14" ht="12.75" customHeight="1" x14ac:dyDescent="0.2">
      <c r="B174" s="4">
        <v>1993</v>
      </c>
      <c r="C174" s="2" t="s">
        <v>526</v>
      </c>
      <c r="D174" s="4" t="s">
        <v>17</v>
      </c>
      <c r="E174" s="4" t="s">
        <v>2</v>
      </c>
      <c r="F174" s="2" t="s">
        <v>200</v>
      </c>
      <c r="G174" s="1" t="s">
        <v>259</v>
      </c>
      <c r="H174" s="13"/>
      <c r="I174" s="2">
        <v>6</v>
      </c>
      <c r="L174" s="2">
        <f t="shared" si="17"/>
        <v>6</v>
      </c>
      <c r="N174" s="7">
        <f t="shared" si="18"/>
        <v>6</v>
      </c>
    </row>
    <row r="175" spans="2:14" ht="12.75" customHeight="1" x14ac:dyDescent="0.2">
      <c r="B175" s="4">
        <v>1993</v>
      </c>
      <c r="C175" s="2" t="s">
        <v>522</v>
      </c>
      <c r="D175" s="4" t="s">
        <v>5</v>
      </c>
      <c r="E175" s="4" t="s">
        <v>2</v>
      </c>
      <c r="F175" s="2" t="s">
        <v>200</v>
      </c>
      <c r="G175" s="1" t="s">
        <v>260</v>
      </c>
      <c r="H175" s="13"/>
      <c r="J175" s="2">
        <v>9</v>
      </c>
      <c r="L175" s="2">
        <f t="shared" si="17"/>
        <v>9</v>
      </c>
      <c r="M175" s="2" t="s">
        <v>565</v>
      </c>
      <c r="N175" s="7">
        <f t="shared" si="18"/>
        <v>18</v>
      </c>
    </row>
    <row r="176" spans="2:14" ht="12.75" customHeight="1" x14ac:dyDescent="0.2">
      <c r="B176" s="4">
        <v>1994</v>
      </c>
      <c r="C176" s="2" t="s">
        <v>167</v>
      </c>
      <c r="D176" s="4" t="s">
        <v>17</v>
      </c>
      <c r="E176" s="4" t="s">
        <v>6</v>
      </c>
      <c r="F176" s="2" t="s">
        <v>196</v>
      </c>
      <c r="G176" s="1" t="s">
        <v>77</v>
      </c>
      <c r="H176" s="13"/>
      <c r="I176" s="2">
        <v>6</v>
      </c>
      <c r="L176" s="2">
        <f t="shared" si="17"/>
        <v>6</v>
      </c>
      <c r="N176" s="7">
        <f t="shared" si="18"/>
        <v>6</v>
      </c>
    </row>
    <row r="177" spans="2:14" ht="12.75" customHeight="1" x14ac:dyDescent="0.2">
      <c r="B177" s="4">
        <v>1994</v>
      </c>
      <c r="C177" s="2" t="s">
        <v>30</v>
      </c>
      <c r="D177" s="4" t="s">
        <v>12</v>
      </c>
      <c r="E177" s="4" t="s">
        <v>6</v>
      </c>
      <c r="F177" s="2" t="s">
        <v>200</v>
      </c>
      <c r="G177" s="1" t="s">
        <v>33</v>
      </c>
      <c r="H177" s="13"/>
      <c r="K177" s="2">
        <v>12</v>
      </c>
      <c r="L177" s="2">
        <f t="shared" si="17"/>
        <v>12</v>
      </c>
      <c r="M177" s="2" t="s">
        <v>565</v>
      </c>
      <c r="N177" s="7">
        <f t="shared" si="18"/>
        <v>24</v>
      </c>
    </row>
    <row r="178" spans="2:14" ht="12.75" customHeight="1" x14ac:dyDescent="0.2">
      <c r="B178" s="4">
        <v>1995</v>
      </c>
      <c r="C178" s="2" t="s">
        <v>78</v>
      </c>
      <c r="D178" s="4" t="s">
        <v>12</v>
      </c>
      <c r="E178" s="4" t="s">
        <v>14</v>
      </c>
      <c r="F178" s="2" t="s">
        <v>196</v>
      </c>
      <c r="G178" s="1" t="s">
        <v>75</v>
      </c>
      <c r="H178" s="13"/>
      <c r="K178" s="2">
        <v>12</v>
      </c>
      <c r="L178" s="2">
        <f t="shared" si="17"/>
        <v>12</v>
      </c>
      <c r="M178" s="2" t="s">
        <v>565</v>
      </c>
      <c r="N178" s="7">
        <f t="shared" si="18"/>
        <v>24</v>
      </c>
    </row>
    <row r="179" spans="2:14" ht="12.75" customHeight="1" x14ac:dyDescent="0.2">
      <c r="B179" s="4">
        <v>1995</v>
      </c>
      <c r="C179" s="2" t="s">
        <v>261</v>
      </c>
      <c r="D179" s="4" t="s">
        <v>12</v>
      </c>
      <c r="E179" s="4" t="s">
        <v>14</v>
      </c>
      <c r="F179" s="2" t="s">
        <v>196</v>
      </c>
      <c r="G179" s="1" t="s">
        <v>13</v>
      </c>
      <c r="H179" s="13"/>
      <c r="K179" s="2">
        <v>12</v>
      </c>
      <c r="L179" s="2">
        <f t="shared" si="17"/>
        <v>12</v>
      </c>
      <c r="N179" s="7">
        <f t="shared" si="18"/>
        <v>12</v>
      </c>
    </row>
    <row r="180" spans="2:14" ht="12.75" customHeight="1" x14ac:dyDescent="0.2">
      <c r="B180" s="4">
        <v>1997</v>
      </c>
      <c r="C180" s="2" t="s">
        <v>27</v>
      </c>
      <c r="D180" s="4" t="s">
        <v>17</v>
      </c>
      <c r="E180" s="4" t="s">
        <v>6</v>
      </c>
      <c r="F180" s="2" t="s">
        <v>196</v>
      </c>
      <c r="G180" s="1" t="s">
        <v>98</v>
      </c>
      <c r="H180" s="13"/>
      <c r="I180" s="2">
        <v>6</v>
      </c>
      <c r="L180" s="2">
        <f t="shared" si="17"/>
        <v>6</v>
      </c>
      <c r="N180" s="7">
        <f t="shared" si="18"/>
        <v>6</v>
      </c>
    </row>
    <row r="181" spans="2:14" ht="12.75" customHeight="1" x14ac:dyDescent="0.2">
      <c r="B181" s="4">
        <v>1997</v>
      </c>
      <c r="C181" s="2" t="s">
        <v>40</v>
      </c>
      <c r="D181" s="4" t="s">
        <v>1</v>
      </c>
      <c r="E181" s="4" t="s">
        <v>41</v>
      </c>
      <c r="F181" s="2" t="s">
        <v>200</v>
      </c>
      <c r="G181" s="1" t="s">
        <v>65</v>
      </c>
      <c r="H181" s="13"/>
      <c r="L181" s="2">
        <f t="shared" si="17"/>
        <v>0</v>
      </c>
      <c r="N181" s="7">
        <f t="shared" si="18"/>
        <v>0</v>
      </c>
    </row>
    <row r="182" spans="2:14" ht="12.75" customHeight="1" x14ac:dyDescent="0.2">
      <c r="B182" s="4">
        <v>2000</v>
      </c>
      <c r="C182" s="2" t="s">
        <v>167</v>
      </c>
      <c r="D182" s="4" t="s">
        <v>12</v>
      </c>
      <c r="E182" s="4" t="s">
        <v>6</v>
      </c>
      <c r="F182" s="2" t="s">
        <v>196</v>
      </c>
      <c r="G182" s="1" t="s">
        <v>29</v>
      </c>
      <c r="K182" s="2">
        <v>12</v>
      </c>
      <c r="L182" s="2">
        <f t="shared" si="17"/>
        <v>12</v>
      </c>
      <c r="N182" s="7">
        <f t="shared" si="18"/>
        <v>12</v>
      </c>
    </row>
    <row r="183" spans="2:14" x14ac:dyDescent="0.2">
      <c r="G183" s="5" t="s">
        <v>563</v>
      </c>
      <c r="H183" s="14">
        <f>SUM(H173:H182)</f>
        <v>0</v>
      </c>
      <c r="I183" s="14">
        <f t="shared" ref="I183:N183" si="19">SUM(I173:I182)</f>
        <v>24</v>
      </c>
      <c r="J183" s="14">
        <f t="shared" si="19"/>
        <v>9</v>
      </c>
      <c r="K183" s="14">
        <f t="shared" si="19"/>
        <v>48</v>
      </c>
      <c r="L183" s="14">
        <f t="shared" si="19"/>
        <v>81</v>
      </c>
      <c r="M183" s="14">
        <f t="shared" si="19"/>
        <v>0</v>
      </c>
      <c r="N183" s="15">
        <f t="shared" si="19"/>
        <v>114</v>
      </c>
    </row>
    <row r="184" spans="2:14" x14ac:dyDescent="0.2">
      <c r="G184" s="1"/>
    </row>
    <row r="185" spans="2:14" x14ac:dyDescent="0.2">
      <c r="B185" s="2" t="s">
        <v>262</v>
      </c>
      <c r="G185" s="1"/>
    </row>
    <row r="186" spans="2:14" x14ac:dyDescent="0.2">
      <c r="G186" s="1"/>
    </row>
    <row r="187" spans="2:14" x14ac:dyDescent="0.2">
      <c r="G187" s="1"/>
    </row>
    <row r="188" spans="2:14" ht="12.75" customHeight="1" x14ac:dyDescent="0.2">
      <c r="B188" s="4">
        <v>1989</v>
      </c>
      <c r="C188" s="2" t="s">
        <v>62</v>
      </c>
      <c r="D188" s="4" t="s">
        <v>17</v>
      </c>
      <c r="E188" s="4" t="s">
        <v>2</v>
      </c>
      <c r="F188" s="2" t="s">
        <v>121</v>
      </c>
      <c r="G188" s="1" t="s">
        <v>26</v>
      </c>
      <c r="H188" s="13"/>
      <c r="I188" s="2">
        <v>6</v>
      </c>
      <c r="L188" s="2">
        <f t="shared" ref="L188:L210" si="20">SUM(H188:K188)</f>
        <v>6</v>
      </c>
      <c r="N188" s="7">
        <f t="shared" ref="N188:N210" si="21">IF(OR(M188=0,M188=""),L188,L188*2)</f>
        <v>6</v>
      </c>
    </row>
    <row r="189" spans="2:14" ht="12.75" customHeight="1" x14ac:dyDescent="0.2">
      <c r="B189" s="4">
        <v>1990</v>
      </c>
      <c r="C189" s="2" t="s">
        <v>25</v>
      </c>
      <c r="D189" s="4" t="s">
        <v>17</v>
      </c>
      <c r="E189" s="4" t="s">
        <v>2</v>
      </c>
      <c r="F189" s="2" t="s">
        <v>121</v>
      </c>
      <c r="G189" s="1" t="s">
        <v>263</v>
      </c>
      <c r="H189" s="13">
        <v>3</v>
      </c>
      <c r="I189" s="2">
        <v>6</v>
      </c>
      <c r="L189" s="2">
        <f t="shared" si="20"/>
        <v>9</v>
      </c>
      <c r="M189" s="2" t="s">
        <v>565</v>
      </c>
      <c r="N189" s="7">
        <f t="shared" si="21"/>
        <v>18</v>
      </c>
    </row>
    <row r="190" spans="2:14" ht="12.75" customHeight="1" x14ac:dyDescent="0.2">
      <c r="B190" s="4">
        <v>1991</v>
      </c>
      <c r="C190" s="2" t="s">
        <v>124</v>
      </c>
      <c r="D190" s="4" t="s">
        <v>5</v>
      </c>
      <c r="E190" s="4" t="s">
        <v>6</v>
      </c>
      <c r="F190" s="2" t="s">
        <v>121</v>
      </c>
      <c r="G190" s="1" t="s">
        <v>45</v>
      </c>
      <c r="H190" s="13"/>
      <c r="J190" s="2">
        <v>9</v>
      </c>
      <c r="L190" s="2">
        <f t="shared" si="20"/>
        <v>9</v>
      </c>
      <c r="N190" s="7">
        <f t="shared" si="21"/>
        <v>9</v>
      </c>
    </row>
    <row r="191" spans="2:14" ht="12.75" customHeight="1" x14ac:dyDescent="0.2">
      <c r="B191" s="4">
        <v>1991</v>
      </c>
      <c r="C191" s="2" t="s">
        <v>30</v>
      </c>
      <c r="D191" s="4" t="s">
        <v>12</v>
      </c>
      <c r="E191" s="4" t="s">
        <v>6</v>
      </c>
      <c r="F191" s="2" t="s">
        <v>121</v>
      </c>
      <c r="G191" s="1" t="s">
        <v>39</v>
      </c>
      <c r="H191" s="13"/>
      <c r="K191" s="2">
        <v>12</v>
      </c>
      <c r="L191" s="2">
        <f t="shared" si="20"/>
        <v>12</v>
      </c>
      <c r="M191" s="2" t="s">
        <v>565</v>
      </c>
      <c r="N191" s="7">
        <f t="shared" si="21"/>
        <v>24</v>
      </c>
    </row>
    <row r="192" spans="2:14" ht="12.75" customHeight="1" x14ac:dyDescent="0.2">
      <c r="B192" s="4">
        <v>1991</v>
      </c>
      <c r="C192" s="2" t="s">
        <v>46</v>
      </c>
      <c r="D192" s="4" t="s">
        <v>5</v>
      </c>
      <c r="E192" s="4" t="s">
        <v>14</v>
      </c>
      <c r="F192" s="2" t="s">
        <v>121</v>
      </c>
      <c r="G192" s="1" t="s">
        <v>264</v>
      </c>
      <c r="H192" s="13">
        <v>3</v>
      </c>
      <c r="J192" s="2">
        <v>9</v>
      </c>
      <c r="L192" s="2">
        <f t="shared" si="20"/>
        <v>12</v>
      </c>
      <c r="N192" s="7">
        <f t="shared" si="21"/>
        <v>12</v>
      </c>
    </row>
    <row r="193" spans="2:14" ht="12.75" customHeight="1" x14ac:dyDescent="0.2">
      <c r="B193" s="4">
        <v>1991</v>
      </c>
      <c r="C193" s="2" t="s">
        <v>23</v>
      </c>
      <c r="D193" s="4" t="s">
        <v>5</v>
      </c>
      <c r="E193" s="4" t="s">
        <v>2</v>
      </c>
      <c r="F193" s="2" t="s">
        <v>121</v>
      </c>
      <c r="G193" s="1" t="s">
        <v>157</v>
      </c>
      <c r="H193" s="13"/>
      <c r="J193" s="2">
        <v>9</v>
      </c>
      <c r="L193" s="2">
        <f t="shared" si="20"/>
        <v>9</v>
      </c>
      <c r="N193" s="7">
        <f t="shared" si="21"/>
        <v>9</v>
      </c>
    </row>
    <row r="194" spans="2:14" ht="12.75" customHeight="1" x14ac:dyDescent="0.2">
      <c r="B194" s="4">
        <v>1992</v>
      </c>
      <c r="C194" s="2" t="s">
        <v>78</v>
      </c>
      <c r="D194" s="4" t="s">
        <v>5</v>
      </c>
      <c r="E194" s="4" t="s">
        <v>14</v>
      </c>
      <c r="F194" s="2" t="s">
        <v>121</v>
      </c>
      <c r="G194" s="1" t="s">
        <v>88</v>
      </c>
      <c r="H194" s="13"/>
      <c r="J194" s="2">
        <v>9</v>
      </c>
      <c r="L194" s="2">
        <f t="shared" si="20"/>
        <v>9</v>
      </c>
      <c r="M194" s="2" t="s">
        <v>565</v>
      </c>
      <c r="N194" s="7">
        <f t="shared" si="21"/>
        <v>18</v>
      </c>
    </row>
    <row r="195" spans="2:14" ht="12.75" customHeight="1" x14ac:dyDescent="0.2">
      <c r="B195" s="4">
        <v>1992</v>
      </c>
      <c r="C195" s="2" t="s">
        <v>257</v>
      </c>
      <c r="D195" s="4" t="s">
        <v>12</v>
      </c>
      <c r="E195" s="4" t="s">
        <v>6</v>
      </c>
      <c r="F195" s="2" t="s">
        <v>121</v>
      </c>
      <c r="G195" s="1" t="s">
        <v>265</v>
      </c>
      <c r="H195" s="13"/>
      <c r="K195" s="2">
        <v>12</v>
      </c>
      <c r="L195" s="2">
        <f t="shared" si="20"/>
        <v>12</v>
      </c>
      <c r="N195" s="7">
        <f t="shared" si="21"/>
        <v>12</v>
      </c>
    </row>
    <row r="196" spans="2:14" ht="12.75" customHeight="1" x14ac:dyDescent="0.2">
      <c r="B196" s="4">
        <v>1992</v>
      </c>
      <c r="C196" s="2" t="s">
        <v>46</v>
      </c>
      <c r="D196" s="4" t="s">
        <v>5</v>
      </c>
      <c r="E196" s="4" t="s">
        <v>14</v>
      </c>
      <c r="F196" s="2" t="s">
        <v>121</v>
      </c>
      <c r="G196" s="1" t="s">
        <v>75</v>
      </c>
      <c r="H196" s="13"/>
      <c r="J196" s="2">
        <v>9</v>
      </c>
      <c r="L196" s="2">
        <f t="shared" si="20"/>
        <v>9</v>
      </c>
      <c r="N196" s="7">
        <f t="shared" si="21"/>
        <v>9</v>
      </c>
    </row>
    <row r="197" spans="2:14" ht="12.75" customHeight="1" x14ac:dyDescent="0.2">
      <c r="B197" s="4">
        <v>1992</v>
      </c>
      <c r="C197" s="2" t="s">
        <v>197</v>
      </c>
      <c r="D197" s="4" t="s">
        <v>12</v>
      </c>
      <c r="E197" s="4" t="s">
        <v>14</v>
      </c>
      <c r="F197" s="2" t="s">
        <v>200</v>
      </c>
      <c r="G197" s="1" t="s">
        <v>266</v>
      </c>
      <c r="H197" s="13"/>
      <c r="K197" s="2">
        <v>12</v>
      </c>
      <c r="L197" s="2">
        <f t="shared" si="20"/>
        <v>12</v>
      </c>
      <c r="N197" s="7">
        <f t="shared" si="21"/>
        <v>12</v>
      </c>
    </row>
    <row r="198" spans="2:14" ht="12.75" customHeight="1" x14ac:dyDescent="0.2">
      <c r="B198" s="4">
        <v>1992</v>
      </c>
      <c r="C198" s="2" t="s">
        <v>32</v>
      </c>
      <c r="D198" s="4" t="s">
        <v>12</v>
      </c>
      <c r="E198" s="4" t="s">
        <v>14</v>
      </c>
      <c r="F198" s="2" t="s">
        <v>121</v>
      </c>
      <c r="G198" s="1" t="s">
        <v>13</v>
      </c>
      <c r="H198" s="13"/>
      <c r="K198" s="2">
        <v>12</v>
      </c>
      <c r="L198" s="2">
        <f t="shared" si="20"/>
        <v>12</v>
      </c>
      <c r="M198" s="2" t="s">
        <v>565</v>
      </c>
      <c r="N198" s="7">
        <f t="shared" si="21"/>
        <v>24</v>
      </c>
    </row>
    <row r="199" spans="2:14" ht="12.75" customHeight="1" x14ac:dyDescent="0.2">
      <c r="B199" s="4">
        <v>1996</v>
      </c>
      <c r="C199" s="2" t="s">
        <v>197</v>
      </c>
      <c r="D199" s="4" t="s">
        <v>12</v>
      </c>
      <c r="E199" s="4" t="s">
        <v>14</v>
      </c>
      <c r="F199" s="2" t="s">
        <v>121</v>
      </c>
      <c r="G199" s="1" t="s">
        <v>267</v>
      </c>
      <c r="H199" s="13">
        <v>3</v>
      </c>
      <c r="K199" s="2">
        <v>12</v>
      </c>
      <c r="L199" s="2">
        <f t="shared" si="20"/>
        <v>15</v>
      </c>
      <c r="N199" s="7">
        <f t="shared" si="21"/>
        <v>15</v>
      </c>
    </row>
    <row r="200" spans="2:14" ht="12.75" customHeight="1" x14ac:dyDescent="0.2">
      <c r="B200" s="4">
        <v>1996</v>
      </c>
      <c r="C200" s="2" t="s">
        <v>261</v>
      </c>
      <c r="D200" s="4" t="s">
        <v>12</v>
      </c>
      <c r="E200" s="4" t="s">
        <v>14</v>
      </c>
      <c r="F200" s="2" t="s">
        <v>121</v>
      </c>
      <c r="G200" s="1" t="s">
        <v>81</v>
      </c>
      <c r="H200" s="13"/>
      <c r="K200" s="2">
        <v>12</v>
      </c>
      <c r="L200" s="2">
        <f t="shared" si="20"/>
        <v>12</v>
      </c>
      <c r="N200" s="7">
        <f t="shared" si="21"/>
        <v>12</v>
      </c>
    </row>
    <row r="201" spans="2:14" ht="12.75" customHeight="1" x14ac:dyDescent="0.2">
      <c r="B201" s="4">
        <v>1996</v>
      </c>
      <c r="C201" s="2" t="s">
        <v>241</v>
      </c>
      <c r="D201" s="4" t="s">
        <v>268</v>
      </c>
      <c r="E201" s="4" t="s">
        <v>269</v>
      </c>
      <c r="F201" s="2" t="s">
        <v>121</v>
      </c>
      <c r="G201" s="1" t="s">
        <v>270</v>
      </c>
      <c r="H201" s="13"/>
      <c r="L201" s="2">
        <f t="shared" si="20"/>
        <v>0</v>
      </c>
      <c r="N201" s="7">
        <f t="shared" si="21"/>
        <v>0</v>
      </c>
    </row>
    <row r="202" spans="2:14" ht="12.75" customHeight="1" x14ac:dyDescent="0.2">
      <c r="B202" s="4">
        <v>1997</v>
      </c>
      <c r="C202" s="2" t="s">
        <v>271</v>
      </c>
      <c r="D202" s="4" t="s">
        <v>12</v>
      </c>
      <c r="E202" s="4" t="s">
        <v>14</v>
      </c>
      <c r="F202" s="2" t="s">
        <v>121</v>
      </c>
      <c r="G202" s="1" t="s">
        <v>272</v>
      </c>
      <c r="H202" s="13">
        <v>3</v>
      </c>
      <c r="K202" s="2">
        <v>12</v>
      </c>
      <c r="L202" s="2">
        <f t="shared" si="20"/>
        <v>15</v>
      </c>
      <c r="N202" s="7">
        <f t="shared" si="21"/>
        <v>15</v>
      </c>
    </row>
    <row r="203" spans="2:14" ht="12.75" customHeight="1" x14ac:dyDescent="0.2">
      <c r="B203" s="4">
        <v>1997</v>
      </c>
      <c r="C203" s="2" t="s">
        <v>128</v>
      </c>
      <c r="D203" s="4" t="s">
        <v>1</v>
      </c>
      <c r="E203" s="4" t="s">
        <v>2</v>
      </c>
      <c r="F203" s="2" t="s">
        <v>200</v>
      </c>
      <c r="G203" s="1" t="s">
        <v>273</v>
      </c>
      <c r="H203" s="13"/>
      <c r="L203" s="2">
        <f t="shared" si="20"/>
        <v>0</v>
      </c>
      <c r="N203" s="7">
        <f t="shared" si="21"/>
        <v>0</v>
      </c>
    </row>
    <row r="204" spans="2:14" ht="12.75" customHeight="1" x14ac:dyDescent="0.2">
      <c r="B204" s="4">
        <v>1998</v>
      </c>
      <c r="C204" s="2" t="s">
        <v>30</v>
      </c>
      <c r="D204" s="4" t="s">
        <v>12</v>
      </c>
      <c r="E204" s="4" t="s">
        <v>6</v>
      </c>
      <c r="F204" s="2" t="s">
        <v>200</v>
      </c>
      <c r="G204" s="1" t="s">
        <v>274</v>
      </c>
      <c r="H204" s="13">
        <v>3</v>
      </c>
      <c r="K204" s="2">
        <v>12</v>
      </c>
      <c r="L204" s="2">
        <f t="shared" si="20"/>
        <v>15</v>
      </c>
      <c r="M204" s="2" t="s">
        <v>565</v>
      </c>
      <c r="N204" s="7">
        <f t="shared" si="21"/>
        <v>30</v>
      </c>
    </row>
    <row r="205" spans="2:14" ht="12.75" customHeight="1" x14ac:dyDescent="0.2">
      <c r="B205" s="4">
        <v>1998</v>
      </c>
      <c r="C205" s="2" t="s">
        <v>275</v>
      </c>
      <c r="D205" s="4" t="s">
        <v>52</v>
      </c>
      <c r="E205" s="4" t="s">
        <v>269</v>
      </c>
      <c r="F205" s="2" t="s">
        <v>121</v>
      </c>
      <c r="G205" s="1" t="s">
        <v>22</v>
      </c>
      <c r="H205" s="13"/>
      <c r="L205" s="2">
        <f t="shared" si="20"/>
        <v>0</v>
      </c>
      <c r="N205" s="7">
        <f t="shared" si="21"/>
        <v>0</v>
      </c>
    </row>
    <row r="206" spans="2:14" ht="12.75" customHeight="1" x14ac:dyDescent="0.2">
      <c r="B206" s="4">
        <v>1998</v>
      </c>
      <c r="C206" s="2" t="s">
        <v>197</v>
      </c>
      <c r="D206" s="4" t="s">
        <v>12</v>
      </c>
      <c r="E206" s="4" t="s">
        <v>14</v>
      </c>
      <c r="F206" s="2" t="s">
        <v>121</v>
      </c>
      <c r="G206" s="1" t="s">
        <v>75</v>
      </c>
      <c r="H206" s="13"/>
      <c r="K206" s="2">
        <v>12</v>
      </c>
      <c r="L206" s="2">
        <f t="shared" si="20"/>
        <v>12</v>
      </c>
      <c r="N206" s="7">
        <f t="shared" si="21"/>
        <v>12</v>
      </c>
    </row>
    <row r="207" spans="2:14" ht="12.75" customHeight="1" x14ac:dyDescent="0.2">
      <c r="B207" s="4">
        <v>1998</v>
      </c>
      <c r="C207" s="2" t="s">
        <v>271</v>
      </c>
      <c r="D207" s="4" t="s">
        <v>12</v>
      </c>
      <c r="E207" s="4" t="s">
        <v>14</v>
      </c>
      <c r="F207" s="2" t="s">
        <v>121</v>
      </c>
      <c r="G207" s="1" t="s">
        <v>184</v>
      </c>
      <c r="H207" s="13"/>
      <c r="K207" s="2">
        <v>12</v>
      </c>
      <c r="L207" s="2">
        <f t="shared" si="20"/>
        <v>12</v>
      </c>
      <c r="N207" s="7">
        <f t="shared" si="21"/>
        <v>12</v>
      </c>
    </row>
    <row r="208" spans="2:14" ht="12.75" customHeight="1" x14ac:dyDescent="0.2">
      <c r="B208" s="4">
        <v>2000</v>
      </c>
      <c r="C208" s="2" t="s">
        <v>27</v>
      </c>
      <c r="D208" s="4" t="s">
        <v>17</v>
      </c>
      <c r="E208" s="4" t="s">
        <v>6</v>
      </c>
      <c r="F208" s="2" t="s">
        <v>121</v>
      </c>
      <c r="G208" s="1" t="s">
        <v>65</v>
      </c>
      <c r="H208" s="13"/>
      <c r="I208" s="2">
        <v>6</v>
      </c>
      <c r="L208" s="2">
        <f t="shared" si="20"/>
        <v>6</v>
      </c>
      <c r="N208" s="7">
        <f t="shared" si="21"/>
        <v>6</v>
      </c>
    </row>
    <row r="209" spans="2:14" ht="12.75" customHeight="1" x14ac:dyDescent="0.2">
      <c r="B209" s="4">
        <v>2000</v>
      </c>
      <c r="C209" s="2" t="s">
        <v>40</v>
      </c>
      <c r="D209" s="4" t="s">
        <v>1</v>
      </c>
      <c r="E209" s="4" t="s">
        <v>41</v>
      </c>
      <c r="F209" s="2" t="s">
        <v>121</v>
      </c>
      <c r="G209" s="1" t="s">
        <v>39</v>
      </c>
      <c r="H209" s="13"/>
      <c r="L209" s="2">
        <f t="shared" si="20"/>
        <v>0</v>
      </c>
      <c r="N209" s="7">
        <f t="shared" si="21"/>
        <v>0</v>
      </c>
    </row>
    <row r="210" spans="2:14" ht="12.75" customHeight="1" x14ac:dyDescent="0.2">
      <c r="B210" s="4">
        <v>2002</v>
      </c>
      <c r="C210" s="2" t="s">
        <v>153</v>
      </c>
      <c r="D210" s="4" t="s">
        <v>17</v>
      </c>
      <c r="E210" s="4" t="s">
        <v>14</v>
      </c>
      <c r="F210" s="2" t="s">
        <v>121</v>
      </c>
      <c r="G210" s="1" t="s">
        <v>118</v>
      </c>
      <c r="I210" s="2">
        <v>6</v>
      </c>
      <c r="L210" s="2">
        <f t="shared" si="20"/>
        <v>6</v>
      </c>
      <c r="N210" s="7">
        <f t="shared" si="21"/>
        <v>6</v>
      </c>
    </row>
    <row r="211" spans="2:14" x14ac:dyDescent="0.2">
      <c r="G211" s="5" t="s">
        <v>563</v>
      </c>
      <c r="H211" s="14">
        <f>SUM(H188:H210)</f>
        <v>15</v>
      </c>
      <c r="I211" s="14">
        <f t="shared" ref="I211:N211" si="22">SUM(I188:I210)</f>
        <v>24</v>
      </c>
      <c r="J211" s="14">
        <f t="shared" si="22"/>
        <v>45</v>
      </c>
      <c r="K211" s="14">
        <f t="shared" si="22"/>
        <v>120</v>
      </c>
      <c r="L211" s="14">
        <f t="shared" si="22"/>
        <v>204</v>
      </c>
      <c r="M211" s="14">
        <f t="shared" si="22"/>
        <v>0</v>
      </c>
      <c r="N211" s="15">
        <f t="shared" si="22"/>
        <v>261</v>
      </c>
    </row>
    <row r="212" spans="2:14" x14ac:dyDescent="0.2">
      <c r="G212" s="1"/>
    </row>
    <row r="213" spans="2:14" x14ac:dyDescent="0.2">
      <c r="B213" s="2" t="s">
        <v>276</v>
      </c>
      <c r="G213" s="1"/>
    </row>
    <row r="214" spans="2:14" x14ac:dyDescent="0.2">
      <c r="G214" s="1"/>
    </row>
    <row r="215" spans="2:14" ht="12.75" customHeight="1" x14ac:dyDescent="0.2">
      <c r="B215" s="4">
        <v>1998</v>
      </c>
      <c r="C215" s="2" t="s">
        <v>76</v>
      </c>
      <c r="D215" s="4" t="s">
        <v>5</v>
      </c>
      <c r="E215" s="4" t="s">
        <v>14</v>
      </c>
      <c r="F215" s="2" t="s">
        <v>200</v>
      </c>
      <c r="G215" s="1" t="s">
        <v>98</v>
      </c>
      <c r="H215" s="13"/>
      <c r="J215" s="2">
        <v>9</v>
      </c>
      <c r="L215" s="2">
        <f t="shared" ref="L215:L221" si="23">SUM(H215:K215)</f>
        <v>9</v>
      </c>
      <c r="N215" s="7">
        <f t="shared" ref="N215:N221" si="24">IF(OR(M215=0,M215=""),L215,L215*2)</f>
        <v>9</v>
      </c>
    </row>
    <row r="216" spans="2:14" ht="12.75" customHeight="1" x14ac:dyDescent="0.2">
      <c r="B216" s="4">
        <v>1998</v>
      </c>
      <c r="C216" s="2" t="s">
        <v>30</v>
      </c>
      <c r="D216" s="4" t="s">
        <v>1</v>
      </c>
      <c r="E216" s="4" t="s">
        <v>6</v>
      </c>
      <c r="F216" s="2" t="s">
        <v>200</v>
      </c>
      <c r="G216" s="1" t="s">
        <v>277</v>
      </c>
      <c r="H216" s="13"/>
      <c r="L216" s="2">
        <f t="shared" si="23"/>
        <v>0</v>
      </c>
      <c r="N216" s="7">
        <f t="shared" si="24"/>
        <v>0</v>
      </c>
    </row>
    <row r="217" spans="2:14" ht="12.75" customHeight="1" x14ac:dyDescent="0.2">
      <c r="B217" s="4">
        <v>1998</v>
      </c>
      <c r="C217" s="2" t="s">
        <v>54</v>
      </c>
      <c r="D217" s="4" t="s">
        <v>17</v>
      </c>
      <c r="E217" s="4" t="s">
        <v>41</v>
      </c>
      <c r="F217" s="2" t="s">
        <v>200</v>
      </c>
      <c r="G217" s="1" t="s">
        <v>92</v>
      </c>
      <c r="H217" s="13"/>
      <c r="I217" s="2">
        <v>6</v>
      </c>
      <c r="L217" s="2">
        <f t="shared" si="23"/>
        <v>6</v>
      </c>
      <c r="N217" s="7">
        <f t="shared" si="24"/>
        <v>6</v>
      </c>
    </row>
    <row r="218" spans="2:14" ht="12.75" customHeight="1" x14ac:dyDescent="0.2">
      <c r="B218" s="4">
        <v>1999</v>
      </c>
      <c r="C218" s="2" t="s">
        <v>120</v>
      </c>
      <c r="D218" s="4" t="s">
        <v>17</v>
      </c>
      <c r="E218" s="4" t="s">
        <v>6</v>
      </c>
      <c r="F218" s="2" t="s">
        <v>200</v>
      </c>
      <c r="G218" s="1" t="s">
        <v>278</v>
      </c>
      <c r="H218" s="13"/>
      <c r="I218" s="2">
        <v>6</v>
      </c>
      <c r="L218" s="2">
        <f t="shared" si="23"/>
        <v>6</v>
      </c>
      <c r="N218" s="7">
        <f t="shared" si="24"/>
        <v>6</v>
      </c>
    </row>
    <row r="219" spans="2:14" ht="12.75" customHeight="1" x14ac:dyDescent="0.2">
      <c r="B219" s="4">
        <v>1999</v>
      </c>
      <c r="C219" s="2" t="s">
        <v>46</v>
      </c>
      <c r="D219" s="4" t="s">
        <v>17</v>
      </c>
      <c r="E219" s="4" t="s">
        <v>14</v>
      </c>
      <c r="F219" s="2" t="s">
        <v>154</v>
      </c>
      <c r="G219" s="1" t="s">
        <v>43</v>
      </c>
      <c r="H219" s="13"/>
      <c r="I219" s="2">
        <v>6</v>
      </c>
      <c r="L219" s="2">
        <f t="shared" si="23"/>
        <v>6</v>
      </c>
      <c r="N219" s="7">
        <f t="shared" si="24"/>
        <v>6</v>
      </c>
    </row>
    <row r="220" spans="2:14" ht="12.75" customHeight="1" x14ac:dyDescent="0.2">
      <c r="B220" s="4">
        <v>1999</v>
      </c>
      <c r="C220" s="2" t="s">
        <v>279</v>
      </c>
      <c r="D220" s="4" t="s">
        <v>17</v>
      </c>
      <c r="E220" s="4" t="s">
        <v>14</v>
      </c>
      <c r="F220" s="2" t="s">
        <v>154</v>
      </c>
      <c r="G220" s="1" t="s">
        <v>20</v>
      </c>
      <c r="H220" s="13"/>
      <c r="I220" s="2">
        <v>6</v>
      </c>
      <c r="L220" s="2">
        <f t="shared" si="23"/>
        <v>6</v>
      </c>
      <c r="N220" s="7">
        <f t="shared" si="24"/>
        <v>6</v>
      </c>
    </row>
    <row r="221" spans="2:14" ht="12.75" customHeight="1" x14ac:dyDescent="0.2">
      <c r="B221" s="4">
        <v>2000</v>
      </c>
      <c r="C221" s="2" t="s">
        <v>197</v>
      </c>
      <c r="D221" s="4" t="s">
        <v>5</v>
      </c>
      <c r="E221" s="4" t="s">
        <v>14</v>
      </c>
      <c r="F221" s="2" t="s">
        <v>154</v>
      </c>
      <c r="G221" s="1" t="s">
        <v>45</v>
      </c>
      <c r="J221" s="2">
        <v>9</v>
      </c>
      <c r="L221" s="2">
        <f t="shared" si="23"/>
        <v>9</v>
      </c>
      <c r="N221" s="7">
        <f t="shared" si="24"/>
        <v>9</v>
      </c>
    </row>
    <row r="222" spans="2:14" x14ac:dyDescent="0.2">
      <c r="G222" s="5" t="s">
        <v>563</v>
      </c>
      <c r="H222" s="14">
        <f>SUM(H215:H221)</f>
        <v>0</v>
      </c>
      <c r="I222" s="14">
        <f t="shared" ref="I222:N222" si="25">SUM(I215:I221)</f>
        <v>24</v>
      </c>
      <c r="J222" s="14">
        <f t="shared" si="25"/>
        <v>18</v>
      </c>
      <c r="K222" s="14">
        <f t="shared" si="25"/>
        <v>0</v>
      </c>
      <c r="L222" s="14">
        <f t="shared" si="25"/>
        <v>42</v>
      </c>
      <c r="M222" s="14">
        <f t="shared" si="25"/>
        <v>0</v>
      </c>
      <c r="N222" s="15">
        <f t="shared" si="25"/>
        <v>42</v>
      </c>
    </row>
    <row r="223" spans="2:14" x14ac:dyDescent="0.2">
      <c r="G223" s="1"/>
    </row>
    <row r="224" spans="2:14" x14ac:dyDescent="0.2">
      <c r="B224" s="2" t="s">
        <v>280</v>
      </c>
      <c r="G224" s="1"/>
    </row>
    <row r="225" spans="2:14" x14ac:dyDescent="0.2">
      <c r="G225" s="1"/>
    </row>
    <row r="226" spans="2:14" x14ac:dyDescent="0.2">
      <c r="G226" s="1"/>
    </row>
    <row r="227" spans="2:14" ht="12.75" customHeight="1" x14ac:dyDescent="0.2">
      <c r="B227" s="4">
        <v>1994</v>
      </c>
      <c r="C227" s="2" t="s">
        <v>60</v>
      </c>
      <c r="D227" s="4" t="s">
        <v>1</v>
      </c>
      <c r="E227" s="4" t="s">
        <v>2</v>
      </c>
      <c r="F227" s="2" t="s">
        <v>200</v>
      </c>
      <c r="G227" s="1" t="s">
        <v>281</v>
      </c>
      <c r="H227" s="13"/>
      <c r="L227" s="2">
        <f t="shared" ref="L227:L235" si="26">SUM(H227:K227)</f>
        <v>0</v>
      </c>
      <c r="N227" s="7">
        <f t="shared" ref="N227:N235" si="27">IF(OR(M227=0,M227=""),L227,L227*2)</f>
        <v>0</v>
      </c>
    </row>
    <row r="228" spans="2:14" ht="12.75" customHeight="1" x14ac:dyDescent="0.2">
      <c r="B228" s="4">
        <v>1998</v>
      </c>
      <c r="C228" s="2" t="s">
        <v>76</v>
      </c>
      <c r="D228" s="4" t="s">
        <v>12</v>
      </c>
      <c r="E228" s="4" t="s">
        <v>14</v>
      </c>
      <c r="F228" s="2" t="s">
        <v>200</v>
      </c>
      <c r="G228" s="1" t="s">
        <v>65</v>
      </c>
      <c r="H228" s="13"/>
      <c r="K228" s="2">
        <v>12</v>
      </c>
      <c r="L228" s="2">
        <f t="shared" si="26"/>
        <v>12</v>
      </c>
      <c r="N228" s="7">
        <f t="shared" si="27"/>
        <v>12</v>
      </c>
    </row>
    <row r="229" spans="2:14" ht="12.75" customHeight="1" x14ac:dyDescent="0.2">
      <c r="B229" s="4">
        <v>1998</v>
      </c>
      <c r="C229" s="2" t="s">
        <v>11</v>
      </c>
      <c r="D229" s="4" t="s">
        <v>5</v>
      </c>
      <c r="E229" s="4" t="s">
        <v>6</v>
      </c>
      <c r="F229" s="2" t="s">
        <v>150</v>
      </c>
      <c r="G229" s="1" t="s">
        <v>282</v>
      </c>
      <c r="H229" s="13"/>
      <c r="J229" s="2">
        <v>9</v>
      </c>
      <c r="L229" s="2">
        <f t="shared" si="26"/>
        <v>9</v>
      </c>
      <c r="N229" s="7">
        <f t="shared" si="27"/>
        <v>9</v>
      </c>
    </row>
    <row r="230" spans="2:14" ht="12.75" customHeight="1" x14ac:dyDescent="0.2">
      <c r="B230" s="4">
        <v>1998</v>
      </c>
      <c r="C230" s="2" t="s">
        <v>32</v>
      </c>
      <c r="D230" s="4" t="s">
        <v>17</v>
      </c>
      <c r="E230" s="4" t="s">
        <v>14</v>
      </c>
      <c r="F230" s="2" t="s">
        <v>150</v>
      </c>
      <c r="G230" s="1" t="s">
        <v>283</v>
      </c>
      <c r="H230" s="13"/>
      <c r="I230" s="2">
        <v>6</v>
      </c>
      <c r="L230" s="2">
        <f t="shared" si="26"/>
        <v>6</v>
      </c>
      <c r="M230" s="2" t="s">
        <v>565</v>
      </c>
      <c r="N230" s="7">
        <f t="shared" si="27"/>
        <v>12</v>
      </c>
    </row>
    <row r="231" spans="2:14" ht="12.75" customHeight="1" x14ac:dyDescent="0.2">
      <c r="B231" s="4">
        <v>1998</v>
      </c>
      <c r="C231" s="2" t="s">
        <v>279</v>
      </c>
      <c r="D231" s="4" t="s">
        <v>17</v>
      </c>
      <c r="E231" s="4" t="s">
        <v>14</v>
      </c>
      <c r="F231" s="2" t="s">
        <v>150</v>
      </c>
      <c r="G231" s="1" t="s">
        <v>75</v>
      </c>
      <c r="H231" s="13"/>
      <c r="I231" s="2">
        <v>6</v>
      </c>
      <c r="L231" s="2">
        <f t="shared" si="26"/>
        <v>6</v>
      </c>
      <c r="N231" s="7">
        <f t="shared" si="27"/>
        <v>6</v>
      </c>
    </row>
    <row r="232" spans="2:14" ht="12.75" customHeight="1" x14ac:dyDescent="0.2">
      <c r="B232" s="4">
        <v>1999</v>
      </c>
      <c r="C232" s="2" t="s">
        <v>124</v>
      </c>
      <c r="D232" s="4" t="s">
        <v>5</v>
      </c>
      <c r="E232" s="4" t="s">
        <v>6</v>
      </c>
      <c r="F232" s="2" t="s">
        <v>150</v>
      </c>
      <c r="G232" s="1" t="s">
        <v>65</v>
      </c>
      <c r="H232" s="13"/>
      <c r="J232" s="2">
        <v>9</v>
      </c>
      <c r="L232" s="2">
        <f t="shared" si="26"/>
        <v>9</v>
      </c>
      <c r="N232" s="7">
        <f t="shared" si="27"/>
        <v>9</v>
      </c>
    </row>
    <row r="233" spans="2:14" ht="12.75" customHeight="1" x14ac:dyDescent="0.2">
      <c r="B233" s="4">
        <v>2000</v>
      </c>
      <c r="C233" s="2" t="s">
        <v>30</v>
      </c>
      <c r="D233" s="4" t="s">
        <v>17</v>
      </c>
      <c r="E233" s="4" t="s">
        <v>6</v>
      </c>
      <c r="F233" s="2" t="s">
        <v>200</v>
      </c>
      <c r="G233" s="1" t="s">
        <v>284</v>
      </c>
      <c r="H233" s="13"/>
      <c r="I233" s="2">
        <v>6</v>
      </c>
      <c r="L233" s="2">
        <f t="shared" si="26"/>
        <v>6</v>
      </c>
      <c r="M233" s="2" t="s">
        <v>565</v>
      </c>
      <c r="N233" s="7">
        <f t="shared" si="27"/>
        <v>12</v>
      </c>
    </row>
    <row r="234" spans="2:14" ht="12.75" customHeight="1" x14ac:dyDescent="0.2">
      <c r="B234" s="4">
        <v>2000</v>
      </c>
      <c r="C234" s="2" t="s">
        <v>527</v>
      </c>
      <c r="D234" s="4" t="s">
        <v>17</v>
      </c>
      <c r="E234" s="4" t="s">
        <v>14</v>
      </c>
      <c r="F234" s="2" t="s">
        <v>150</v>
      </c>
      <c r="G234" s="1" t="s">
        <v>193</v>
      </c>
      <c r="H234" s="13"/>
      <c r="I234" s="2">
        <v>6</v>
      </c>
      <c r="L234" s="2">
        <f t="shared" si="26"/>
        <v>6</v>
      </c>
      <c r="M234" s="2" t="s">
        <v>565</v>
      </c>
      <c r="N234" s="7">
        <f t="shared" si="27"/>
        <v>12</v>
      </c>
    </row>
    <row r="235" spans="2:14" ht="12.75" customHeight="1" x14ac:dyDescent="0.2">
      <c r="B235" s="4">
        <v>2002</v>
      </c>
      <c r="C235" s="2" t="s">
        <v>124</v>
      </c>
      <c r="D235" s="4" t="s">
        <v>17</v>
      </c>
      <c r="E235" s="4" t="s">
        <v>6</v>
      </c>
      <c r="F235" s="2" t="s">
        <v>150</v>
      </c>
      <c r="G235" s="1" t="s">
        <v>285</v>
      </c>
      <c r="I235" s="2">
        <v>6</v>
      </c>
      <c r="L235" s="2">
        <f t="shared" si="26"/>
        <v>6</v>
      </c>
      <c r="N235" s="7">
        <f t="shared" si="27"/>
        <v>6</v>
      </c>
    </row>
    <row r="236" spans="2:14" x14ac:dyDescent="0.2">
      <c r="G236" s="5" t="s">
        <v>563</v>
      </c>
      <c r="H236" s="14">
        <f>SUM(H227:H235)</f>
        <v>0</v>
      </c>
      <c r="I236" s="14">
        <f t="shared" ref="I236:N236" si="28">SUM(I227:I235)</f>
        <v>30</v>
      </c>
      <c r="J236" s="14">
        <f t="shared" si="28"/>
        <v>18</v>
      </c>
      <c r="K236" s="14">
        <f t="shared" si="28"/>
        <v>12</v>
      </c>
      <c r="L236" s="14">
        <f t="shared" si="28"/>
        <v>60</v>
      </c>
      <c r="M236" s="14">
        <f t="shared" si="28"/>
        <v>0</v>
      </c>
      <c r="N236" s="15">
        <f t="shared" si="28"/>
        <v>78</v>
      </c>
    </row>
    <row r="237" spans="2:14" x14ac:dyDescent="0.2">
      <c r="G237" s="1"/>
    </row>
    <row r="238" spans="2:14" x14ac:dyDescent="0.2">
      <c r="G238" s="1"/>
    </row>
    <row r="239" spans="2:14" x14ac:dyDescent="0.2">
      <c r="B239" s="2" t="s">
        <v>286</v>
      </c>
      <c r="G239" s="1"/>
    </row>
    <row r="240" spans="2:14" x14ac:dyDescent="0.2">
      <c r="G240" s="1"/>
    </row>
    <row r="241" spans="2:14" ht="12.75" customHeight="1" x14ac:dyDescent="0.2">
      <c r="B241" s="4">
        <v>2001</v>
      </c>
      <c r="C241" s="2" t="s">
        <v>120</v>
      </c>
      <c r="D241" s="4" t="s">
        <v>5</v>
      </c>
      <c r="E241" s="4" t="s">
        <v>6</v>
      </c>
      <c r="F241" s="2" t="s">
        <v>161</v>
      </c>
      <c r="G241" s="1" t="s">
        <v>287</v>
      </c>
      <c r="H241" s="13"/>
      <c r="J241" s="2">
        <v>9</v>
      </c>
      <c r="L241" s="2">
        <f t="shared" ref="L241:L247" si="29">SUM(H241:K241)</f>
        <v>9</v>
      </c>
      <c r="N241" s="7">
        <f t="shared" ref="N241:N247" si="30">IF(OR(M241=0,M241=""),L241,L241*2)</f>
        <v>9</v>
      </c>
    </row>
    <row r="242" spans="2:14" ht="12.75" customHeight="1" x14ac:dyDescent="0.2">
      <c r="B242" s="4">
        <v>2001</v>
      </c>
      <c r="C242" s="2" t="s">
        <v>40</v>
      </c>
      <c r="D242" s="4" t="s">
        <v>5</v>
      </c>
      <c r="E242" s="4" t="s">
        <v>41</v>
      </c>
      <c r="F242" s="2" t="s">
        <v>222</v>
      </c>
      <c r="G242" s="1" t="s">
        <v>288</v>
      </c>
      <c r="H242" s="13"/>
      <c r="J242" s="2">
        <v>9</v>
      </c>
      <c r="L242" s="2">
        <f t="shared" si="29"/>
        <v>9</v>
      </c>
      <c r="M242" s="2" t="s">
        <v>565</v>
      </c>
      <c r="N242" s="7">
        <f t="shared" si="30"/>
        <v>18</v>
      </c>
    </row>
    <row r="243" spans="2:14" ht="12.75" customHeight="1" x14ac:dyDescent="0.2">
      <c r="B243" s="4">
        <v>2002</v>
      </c>
      <c r="C243" s="2" t="s">
        <v>120</v>
      </c>
      <c r="D243" s="4" t="s">
        <v>5</v>
      </c>
      <c r="E243" s="4" t="s">
        <v>6</v>
      </c>
      <c r="F243" s="2" t="s">
        <v>222</v>
      </c>
      <c r="G243" s="1" t="s">
        <v>138</v>
      </c>
      <c r="H243" s="13"/>
      <c r="J243" s="2">
        <v>9</v>
      </c>
      <c r="L243" s="2">
        <f t="shared" si="29"/>
        <v>9</v>
      </c>
      <c r="N243" s="7">
        <f t="shared" si="30"/>
        <v>9</v>
      </c>
    </row>
    <row r="244" spans="2:14" ht="12.75" customHeight="1" x14ac:dyDescent="0.2">
      <c r="B244" s="4">
        <v>2002</v>
      </c>
      <c r="C244" s="2" t="s">
        <v>197</v>
      </c>
      <c r="D244" s="4" t="s">
        <v>17</v>
      </c>
      <c r="E244" s="4" t="s">
        <v>14</v>
      </c>
      <c r="F244" s="2" t="s">
        <v>161</v>
      </c>
      <c r="G244" s="1" t="s">
        <v>289</v>
      </c>
      <c r="H244" s="13"/>
      <c r="I244" s="2">
        <v>6</v>
      </c>
      <c r="L244" s="2">
        <f t="shared" si="29"/>
        <v>6</v>
      </c>
      <c r="N244" s="7">
        <f t="shared" si="30"/>
        <v>6</v>
      </c>
    </row>
    <row r="245" spans="2:14" ht="12.75" customHeight="1" x14ac:dyDescent="0.2">
      <c r="B245" s="4">
        <v>2003</v>
      </c>
      <c r="C245" s="2" t="s">
        <v>528</v>
      </c>
      <c r="D245" s="4" t="s">
        <v>5</v>
      </c>
      <c r="E245" s="4" t="s">
        <v>14</v>
      </c>
      <c r="F245" s="2" t="s">
        <v>222</v>
      </c>
      <c r="G245" s="1" t="s">
        <v>73</v>
      </c>
      <c r="H245" s="13"/>
      <c r="J245" s="2">
        <v>9</v>
      </c>
      <c r="L245" s="2">
        <f t="shared" si="29"/>
        <v>9</v>
      </c>
      <c r="N245" s="7">
        <f t="shared" si="30"/>
        <v>9</v>
      </c>
    </row>
    <row r="246" spans="2:14" ht="12.75" customHeight="1" x14ac:dyDescent="0.2">
      <c r="B246" s="4">
        <v>2003</v>
      </c>
      <c r="C246" s="2" t="s">
        <v>32</v>
      </c>
      <c r="D246" s="4" t="s">
        <v>5</v>
      </c>
      <c r="E246" s="4" t="s">
        <v>14</v>
      </c>
      <c r="F246" s="2" t="s">
        <v>222</v>
      </c>
      <c r="G246" s="1" t="s">
        <v>291</v>
      </c>
      <c r="H246" s="13">
        <v>3</v>
      </c>
      <c r="J246" s="2">
        <v>9</v>
      </c>
      <c r="L246" s="2">
        <f t="shared" si="29"/>
        <v>12</v>
      </c>
      <c r="M246" s="2" t="s">
        <v>565</v>
      </c>
      <c r="N246" s="7">
        <f t="shared" si="30"/>
        <v>24</v>
      </c>
    </row>
    <row r="247" spans="2:14" ht="12.75" customHeight="1" x14ac:dyDescent="0.2">
      <c r="B247" s="4">
        <v>2003</v>
      </c>
      <c r="C247" s="2" t="s">
        <v>529</v>
      </c>
      <c r="D247" s="4" t="s">
        <v>293</v>
      </c>
      <c r="E247" s="4" t="s">
        <v>14</v>
      </c>
      <c r="F247" s="2" t="s">
        <v>222</v>
      </c>
      <c r="G247" s="1" t="s">
        <v>98</v>
      </c>
      <c r="L247" s="2">
        <f t="shared" si="29"/>
        <v>0</v>
      </c>
      <c r="N247" s="7">
        <f t="shared" si="30"/>
        <v>0</v>
      </c>
    </row>
    <row r="248" spans="2:14" x14ac:dyDescent="0.2">
      <c r="G248" s="5" t="s">
        <v>563</v>
      </c>
      <c r="H248" s="14">
        <f>SUM(H241:H247)</f>
        <v>3</v>
      </c>
      <c r="I248" s="14">
        <f t="shared" ref="I248:N248" si="31">SUM(I241:I247)</f>
        <v>6</v>
      </c>
      <c r="J248" s="14">
        <f t="shared" si="31"/>
        <v>45</v>
      </c>
      <c r="K248" s="14">
        <f t="shared" si="31"/>
        <v>0</v>
      </c>
      <c r="L248" s="14">
        <f t="shared" si="31"/>
        <v>54</v>
      </c>
      <c r="M248" s="14">
        <f t="shared" si="31"/>
        <v>0</v>
      </c>
      <c r="N248" s="15">
        <f t="shared" si="31"/>
        <v>75</v>
      </c>
    </row>
    <row r="249" spans="2:14" x14ac:dyDescent="0.2">
      <c r="G249" s="1"/>
    </row>
    <row r="250" spans="2:14" x14ac:dyDescent="0.2">
      <c r="B250" s="2" t="s">
        <v>294</v>
      </c>
      <c r="G250" s="1"/>
    </row>
    <row r="251" spans="2:14" x14ac:dyDescent="0.2">
      <c r="G251" s="1"/>
    </row>
    <row r="252" spans="2:14" ht="12.75" customHeight="1" x14ac:dyDescent="0.2">
      <c r="B252" s="4">
        <v>1999</v>
      </c>
      <c r="C252" s="2" t="s">
        <v>23</v>
      </c>
      <c r="D252" s="4" t="s">
        <v>9</v>
      </c>
      <c r="E252" s="4" t="s">
        <v>2</v>
      </c>
      <c r="F252" s="2" t="s">
        <v>161</v>
      </c>
      <c r="G252" s="1" t="s">
        <v>7</v>
      </c>
      <c r="H252" s="13"/>
      <c r="L252" s="2">
        <f t="shared" ref="L252:L257" si="32">SUM(H252:K252)</f>
        <v>0</v>
      </c>
      <c r="N252" s="7">
        <f t="shared" ref="N252:N257" si="33">IF(OR(M252=0,M252=""),L252,L252*2)</f>
        <v>0</v>
      </c>
    </row>
    <row r="253" spans="2:14" ht="12.75" customHeight="1" x14ac:dyDescent="0.2">
      <c r="B253" s="4">
        <v>2001</v>
      </c>
      <c r="C253" s="2" t="s">
        <v>30</v>
      </c>
      <c r="D253" s="4" t="s">
        <v>12</v>
      </c>
      <c r="E253" s="4" t="s">
        <v>6</v>
      </c>
      <c r="F253" s="2" t="s">
        <v>161</v>
      </c>
      <c r="G253" s="1" t="s">
        <v>295</v>
      </c>
      <c r="H253" s="13"/>
      <c r="K253" s="2">
        <v>12</v>
      </c>
      <c r="L253" s="2">
        <f t="shared" si="32"/>
        <v>12</v>
      </c>
      <c r="M253" s="2" t="s">
        <v>565</v>
      </c>
      <c r="N253" s="7">
        <f t="shared" si="33"/>
        <v>24</v>
      </c>
    </row>
    <row r="254" spans="2:14" ht="12.75" customHeight="1" x14ac:dyDescent="0.2">
      <c r="B254" s="4">
        <v>2002</v>
      </c>
      <c r="C254" s="2" t="s">
        <v>78</v>
      </c>
      <c r="D254" s="4" t="s">
        <v>5</v>
      </c>
      <c r="E254" s="4" t="s">
        <v>14</v>
      </c>
      <c r="F254" s="2" t="s">
        <v>161</v>
      </c>
      <c r="G254" s="1" t="s">
        <v>296</v>
      </c>
      <c r="H254" s="13"/>
      <c r="J254" s="2">
        <v>9</v>
      </c>
      <c r="L254" s="2">
        <f t="shared" si="32"/>
        <v>9</v>
      </c>
      <c r="M254" s="2" t="s">
        <v>565</v>
      </c>
      <c r="N254" s="7">
        <f t="shared" si="33"/>
        <v>18</v>
      </c>
    </row>
    <row r="255" spans="2:14" ht="12.75" customHeight="1" x14ac:dyDescent="0.2">
      <c r="B255" s="4">
        <v>2003</v>
      </c>
      <c r="C255" s="2" t="s">
        <v>120</v>
      </c>
      <c r="D255" s="4" t="s">
        <v>5</v>
      </c>
      <c r="E255" s="4" t="s">
        <v>6</v>
      </c>
      <c r="F255" s="2" t="s">
        <v>221</v>
      </c>
      <c r="G255" s="1" t="s">
        <v>297</v>
      </c>
      <c r="H255" s="13">
        <v>3</v>
      </c>
      <c r="J255" s="2">
        <v>9</v>
      </c>
      <c r="L255" s="2">
        <f t="shared" si="32"/>
        <v>12</v>
      </c>
      <c r="N255" s="7">
        <f t="shared" si="33"/>
        <v>12</v>
      </c>
    </row>
    <row r="256" spans="2:14" ht="12.75" customHeight="1" x14ac:dyDescent="0.2">
      <c r="B256" s="4">
        <v>2003</v>
      </c>
      <c r="C256" s="2" t="s">
        <v>180</v>
      </c>
      <c r="D256" s="4" t="s">
        <v>12</v>
      </c>
      <c r="E256" s="4" t="s">
        <v>14</v>
      </c>
      <c r="F256" s="2" t="s">
        <v>221</v>
      </c>
      <c r="G256" s="1" t="s">
        <v>67</v>
      </c>
      <c r="H256" s="13"/>
      <c r="K256" s="2">
        <v>12</v>
      </c>
      <c r="L256" s="2">
        <f t="shared" si="32"/>
        <v>12</v>
      </c>
      <c r="N256" s="7">
        <f t="shared" si="33"/>
        <v>12</v>
      </c>
    </row>
    <row r="257" spans="2:14" ht="12.75" customHeight="1" x14ac:dyDescent="0.2">
      <c r="B257" s="4">
        <v>2003</v>
      </c>
      <c r="C257" s="2" t="s">
        <v>529</v>
      </c>
      <c r="D257" s="4" t="s">
        <v>298</v>
      </c>
      <c r="E257" s="4" t="s">
        <v>14</v>
      </c>
      <c r="F257" s="2" t="s">
        <v>221</v>
      </c>
      <c r="G257" s="1" t="s">
        <v>299</v>
      </c>
      <c r="J257" s="2">
        <v>9</v>
      </c>
      <c r="L257" s="2">
        <f t="shared" si="32"/>
        <v>9</v>
      </c>
      <c r="M257" s="2" t="s">
        <v>565</v>
      </c>
      <c r="N257" s="7">
        <f t="shared" si="33"/>
        <v>18</v>
      </c>
    </row>
    <row r="258" spans="2:14" x14ac:dyDescent="0.2">
      <c r="G258" s="5" t="s">
        <v>563</v>
      </c>
      <c r="H258" s="14">
        <f>SUM(H252:H257)</f>
        <v>3</v>
      </c>
      <c r="I258" s="14">
        <f t="shared" ref="I258:N258" si="34">SUM(I252:I257)</f>
        <v>0</v>
      </c>
      <c r="J258" s="14">
        <f t="shared" si="34"/>
        <v>27</v>
      </c>
      <c r="K258" s="14">
        <f t="shared" si="34"/>
        <v>24</v>
      </c>
      <c r="L258" s="14">
        <f t="shared" si="34"/>
        <v>54</v>
      </c>
      <c r="M258" s="14">
        <f t="shared" si="34"/>
        <v>0</v>
      </c>
      <c r="N258" s="15">
        <f t="shared" si="34"/>
        <v>84</v>
      </c>
    </row>
    <row r="259" spans="2:14" x14ac:dyDescent="0.2">
      <c r="G259" s="1"/>
    </row>
    <row r="260" spans="2:14" x14ac:dyDescent="0.2">
      <c r="B260" s="2" t="s">
        <v>300</v>
      </c>
      <c r="G260" s="1"/>
    </row>
    <row r="261" spans="2:14" x14ac:dyDescent="0.2">
      <c r="G261" s="1"/>
    </row>
    <row r="262" spans="2:14" ht="12.75" customHeight="1" x14ac:dyDescent="0.2">
      <c r="B262" s="4">
        <v>1997</v>
      </c>
      <c r="C262" s="2" t="s">
        <v>76</v>
      </c>
      <c r="D262" s="4" t="s">
        <v>5</v>
      </c>
      <c r="E262" s="4" t="s">
        <v>14</v>
      </c>
      <c r="F262" s="2" t="s">
        <v>161</v>
      </c>
      <c r="G262" s="1" t="s">
        <v>288</v>
      </c>
      <c r="H262" s="13"/>
      <c r="J262" s="2">
        <v>9</v>
      </c>
      <c r="L262" s="2">
        <f t="shared" ref="L262:L273" si="35">SUM(H262:K262)</f>
        <v>9</v>
      </c>
      <c r="N262" s="7">
        <f t="shared" ref="N262:N273" si="36">IF(OR(M262=0,M262=""),L262,L262*2)</f>
        <v>9</v>
      </c>
    </row>
    <row r="263" spans="2:14" ht="12.75" customHeight="1" x14ac:dyDescent="0.2">
      <c r="B263" s="4">
        <v>1997</v>
      </c>
      <c r="C263" s="2" t="s">
        <v>301</v>
      </c>
      <c r="D263" s="4" t="s">
        <v>17</v>
      </c>
      <c r="E263" s="4" t="s">
        <v>14</v>
      </c>
      <c r="F263" s="2" t="s">
        <v>177</v>
      </c>
      <c r="G263" s="1" t="s">
        <v>39</v>
      </c>
      <c r="H263" s="13"/>
      <c r="I263" s="2">
        <v>6</v>
      </c>
      <c r="L263" s="2">
        <f t="shared" si="35"/>
        <v>6</v>
      </c>
      <c r="N263" s="7">
        <f t="shared" si="36"/>
        <v>6</v>
      </c>
    </row>
    <row r="264" spans="2:14" ht="12.75" customHeight="1" x14ac:dyDescent="0.2">
      <c r="B264" s="4">
        <v>1999</v>
      </c>
      <c r="C264" s="2" t="s">
        <v>30</v>
      </c>
      <c r="D264" s="4" t="s">
        <v>1</v>
      </c>
      <c r="E264" s="4" t="s">
        <v>6</v>
      </c>
      <c r="F264" s="2" t="s">
        <v>177</v>
      </c>
      <c r="G264" s="1" t="s">
        <v>43</v>
      </c>
      <c r="H264" s="13"/>
      <c r="L264" s="2">
        <f t="shared" si="35"/>
        <v>0</v>
      </c>
      <c r="N264" s="7">
        <f t="shared" si="36"/>
        <v>0</v>
      </c>
    </row>
    <row r="265" spans="2:14" ht="12.75" customHeight="1" x14ac:dyDescent="0.2">
      <c r="B265" s="4">
        <v>2000</v>
      </c>
      <c r="C265" s="2" t="s">
        <v>78</v>
      </c>
      <c r="D265" s="4" t="s">
        <v>5</v>
      </c>
      <c r="E265" s="4" t="s">
        <v>14</v>
      </c>
      <c r="F265" s="2" t="s">
        <v>177</v>
      </c>
      <c r="G265" s="1" t="s">
        <v>90</v>
      </c>
      <c r="H265" s="13">
        <v>3</v>
      </c>
      <c r="J265" s="2">
        <v>9</v>
      </c>
      <c r="L265" s="2">
        <f t="shared" si="35"/>
        <v>12</v>
      </c>
      <c r="M265" s="2" t="s">
        <v>565</v>
      </c>
      <c r="N265" s="7">
        <f t="shared" si="36"/>
        <v>24</v>
      </c>
    </row>
    <row r="266" spans="2:14" ht="12.75" customHeight="1" x14ac:dyDescent="0.2">
      <c r="B266" s="4">
        <v>2000</v>
      </c>
      <c r="C266" s="2" t="s">
        <v>302</v>
      </c>
      <c r="D266" s="4" t="s">
        <v>1</v>
      </c>
      <c r="E266" s="4" t="s">
        <v>14</v>
      </c>
      <c r="F266" s="2" t="s">
        <v>177</v>
      </c>
      <c r="G266" s="1" t="s">
        <v>265</v>
      </c>
      <c r="H266" s="13"/>
      <c r="L266" s="2">
        <f t="shared" si="35"/>
        <v>0</v>
      </c>
      <c r="N266" s="7">
        <f t="shared" si="36"/>
        <v>0</v>
      </c>
    </row>
    <row r="267" spans="2:14" ht="12.75" customHeight="1" x14ac:dyDescent="0.2">
      <c r="B267" s="4">
        <v>2000</v>
      </c>
      <c r="C267" s="2" t="s">
        <v>40</v>
      </c>
      <c r="D267" s="4" t="s">
        <v>1</v>
      </c>
      <c r="E267" s="4" t="s">
        <v>41</v>
      </c>
      <c r="F267" s="2" t="s">
        <v>177</v>
      </c>
      <c r="G267" s="1" t="s">
        <v>13</v>
      </c>
      <c r="H267" s="13"/>
      <c r="L267" s="2">
        <f t="shared" si="35"/>
        <v>0</v>
      </c>
      <c r="N267" s="7">
        <f t="shared" si="36"/>
        <v>0</v>
      </c>
    </row>
    <row r="268" spans="2:14" ht="12.75" customHeight="1" x14ac:dyDescent="0.2">
      <c r="B268" s="4">
        <v>2001</v>
      </c>
      <c r="C268" s="2" t="s">
        <v>78</v>
      </c>
      <c r="D268" s="4" t="s">
        <v>5</v>
      </c>
      <c r="E268" s="4" t="s">
        <v>14</v>
      </c>
      <c r="F268" s="2" t="s">
        <v>161</v>
      </c>
      <c r="G268" s="1" t="s">
        <v>39</v>
      </c>
      <c r="H268" s="13"/>
      <c r="J268" s="2">
        <v>9</v>
      </c>
      <c r="L268" s="2">
        <f t="shared" si="35"/>
        <v>9</v>
      </c>
      <c r="M268" s="2" t="s">
        <v>565</v>
      </c>
      <c r="N268" s="7">
        <f t="shared" si="36"/>
        <v>18</v>
      </c>
    </row>
    <row r="269" spans="2:14" ht="12.75" customHeight="1" x14ac:dyDescent="0.2">
      <c r="B269" s="4">
        <v>2001</v>
      </c>
      <c r="C269" s="2" t="s">
        <v>302</v>
      </c>
      <c r="D269" s="4" t="s">
        <v>5</v>
      </c>
      <c r="E269" s="4" t="s">
        <v>14</v>
      </c>
      <c r="F269" s="2" t="s">
        <v>177</v>
      </c>
      <c r="G269" s="1" t="s">
        <v>303</v>
      </c>
      <c r="H269" s="13">
        <v>3</v>
      </c>
      <c r="J269" s="2">
        <v>9</v>
      </c>
      <c r="L269" s="2">
        <f t="shared" si="35"/>
        <v>12</v>
      </c>
      <c r="N269" s="7">
        <f t="shared" si="36"/>
        <v>12</v>
      </c>
    </row>
    <row r="270" spans="2:14" ht="12.75" customHeight="1" x14ac:dyDescent="0.2">
      <c r="B270" s="4">
        <v>2001</v>
      </c>
      <c r="C270" s="2" t="s">
        <v>143</v>
      </c>
      <c r="D270" s="4" t="s">
        <v>5</v>
      </c>
      <c r="E270" s="4" t="s">
        <v>14</v>
      </c>
      <c r="F270" s="2" t="s">
        <v>177</v>
      </c>
      <c r="G270" s="1" t="s">
        <v>304</v>
      </c>
      <c r="H270" s="13"/>
      <c r="J270" s="2">
        <v>9</v>
      </c>
      <c r="L270" s="2">
        <f t="shared" si="35"/>
        <v>9</v>
      </c>
      <c r="N270" s="7">
        <f t="shared" si="36"/>
        <v>9</v>
      </c>
    </row>
    <row r="271" spans="2:14" ht="12.75" customHeight="1" x14ac:dyDescent="0.2">
      <c r="B271" s="4">
        <v>2003</v>
      </c>
      <c r="C271" s="2" t="s">
        <v>153</v>
      </c>
      <c r="D271" s="4" t="s">
        <v>5</v>
      </c>
      <c r="E271" s="4" t="s">
        <v>14</v>
      </c>
      <c r="F271" s="2" t="s">
        <v>177</v>
      </c>
      <c r="G271" s="1" t="s">
        <v>305</v>
      </c>
      <c r="H271" s="13"/>
      <c r="J271" s="2">
        <v>9</v>
      </c>
      <c r="L271" s="2">
        <f t="shared" si="35"/>
        <v>9</v>
      </c>
      <c r="N271" s="7">
        <f t="shared" si="36"/>
        <v>9</v>
      </c>
    </row>
    <row r="272" spans="2:14" ht="12.75" customHeight="1" x14ac:dyDescent="0.2">
      <c r="B272" s="4">
        <v>2003</v>
      </c>
      <c r="C272" s="2" t="s">
        <v>27</v>
      </c>
      <c r="D272" s="4" t="s">
        <v>5</v>
      </c>
      <c r="E272" s="4" t="s">
        <v>6</v>
      </c>
      <c r="F272" s="2" t="s">
        <v>177</v>
      </c>
      <c r="G272" s="1" t="s">
        <v>306</v>
      </c>
      <c r="H272" s="13"/>
      <c r="J272" s="2">
        <v>9</v>
      </c>
      <c r="L272" s="2">
        <f t="shared" si="35"/>
        <v>9</v>
      </c>
      <c r="N272" s="7">
        <f t="shared" si="36"/>
        <v>9</v>
      </c>
    </row>
    <row r="273" spans="2:14" ht="12.75" customHeight="1" x14ac:dyDescent="0.2">
      <c r="B273" s="4">
        <v>2003</v>
      </c>
      <c r="C273" s="2" t="s">
        <v>182</v>
      </c>
      <c r="D273" s="4" t="s">
        <v>12</v>
      </c>
      <c r="E273" s="4" t="s">
        <v>14</v>
      </c>
      <c r="F273" s="2" t="s">
        <v>161</v>
      </c>
      <c r="G273" s="1" t="s">
        <v>307</v>
      </c>
      <c r="K273" s="2">
        <v>12</v>
      </c>
      <c r="L273" s="2">
        <f t="shared" si="35"/>
        <v>12</v>
      </c>
      <c r="N273" s="7">
        <f t="shared" si="36"/>
        <v>12</v>
      </c>
    </row>
    <row r="274" spans="2:14" x14ac:dyDescent="0.2">
      <c r="G274" s="5" t="s">
        <v>563</v>
      </c>
      <c r="H274" s="14">
        <f>SUM(H262:H273)</f>
        <v>6</v>
      </c>
      <c r="I274" s="14">
        <f t="shared" ref="I274:N274" si="37">SUM(I262:I273)</f>
        <v>6</v>
      </c>
      <c r="J274" s="14">
        <f t="shared" si="37"/>
        <v>63</v>
      </c>
      <c r="K274" s="14">
        <f t="shared" si="37"/>
        <v>12</v>
      </c>
      <c r="L274" s="14">
        <f t="shared" si="37"/>
        <v>87</v>
      </c>
      <c r="M274" s="14">
        <f t="shared" si="37"/>
        <v>0</v>
      </c>
      <c r="N274" s="15">
        <f t="shared" si="37"/>
        <v>108</v>
      </c>
    </row>
    <row r="275" spans="2:14" x14ac:dyDescent="0.2">
      <c r="G275" s="1"/>
    </row>
    <row r="276" spans="2:14" x14ac:dyDescent="0.2">
      <c r="B276" s="2" t="s">
        <v>308</v>
      </c>
      <c r="G276" s="1"/>
    </row>
    <row r="277" spans="2:14" x14ac:dyDescent="0.2">
      <c r="G277" s="1"/>
    </row>
    <row r="278" spans="2:14" x14ac:dyDescent="0.2">
      <c r="G278" s="1"/>
    </row>
    <row r="279" spans="2:14" ht="12.75" customHeight="1" x14ac:dyDescent="0.2">
      <c r="B279" s="4">
        <v>1997</v>
      </c>
      <c r="C279" s="2" t="s">
        <v>76</v>
      </c>
      <c r="D279" s="4" t="s">
        <v>12</v>
      </c>
      <c r="E279" s="4" t="s">
        <v>14</v>
      </c>
      <c r="F279" s="2" t="s">
        <v>189</v>
      </c>
      <c r="G279" s="1" t="s">
        <v>309</v>
      </c>
      <c r="H279" s="13"/>
      <c r="K279" s="2">
        <v>12</v>
      </c>
      <c r="L279" s="2">
        <f t="shared" ref="L279:L287" si="38">SUM(H279:K279)</f>
        <v>12</v>
      </c>
      <c r="N279" s="7">
        <f t="shared" ref="N279:N287" si="39">IF(OR(M279=0,M279=""),L279,L279*2)</f>
        <v>12</v>
      </c>
    </row>
    <row r="280" spans="2:14" ht="12.75" customHeight="1" x14ac:dyDescent="0.2">
      <c r="B280" s="4">
        <v>1998</v>
      </c>
      <c r="C280" s="2" t="s">
        <v>124</v>
      </c>
      <c r="D280" s="4" t="s">
        <v>17</v>
      </c>
      <c r="E280" s="4" t="s">
        <v>6</v>
      </c>
      <c r="F280" s="2" t="s">
        <v>189</v>
      </c>
      <c r="G280" s="1" t="s">
        <v>65</v>
      </c>
      <c r="H280" s="13"/>
      <c r="I280" s="2">
        <v>6</v>
      </c>
      <c r="L280" s="2">
        <f t="shared" si="38"/>
        <v>6</v>
      </c>
      <c r="N280" s="7">
        <f t="shared" si="39"/>
        <v>6</v>
      </c>
    </row>
    <row r="281" spans="2:14" ht="12.75" customHeight="1" x14ac:dyDescent="0.2">
      <c r="B281" s="4">
        <v>1999</v>
      </c>
      <c r="C281" s="2" t="s">
        <v>103</v>
      </c>
      <c r="D281" s="4" t="s">
        <v>1</v>
      </c>
      <c r="E281" s="4" t="s">
        <v>14</v>
      </c>
      <c r="F281" s="2" t="s">
        <v>189</v>
      </c>
      <c r="G281" s="1" t="s">
        <v>22</v>
      </c>
      <c r="H281" s="13"/>
      <c r="L281" s="2">
        <f t="shared" si="38"/>
        <v>0</v>
      </c>
      <c r="N281" s="7">
        <f t="shared" si="39"/>
        <v>0</v>
      </c>
    </row>
    <row r="282" spans="2:14" ht="12.75" customHeight="1" x14ac:dyDescent="0.2">
      <c r="B282" s="4">
        <v>2000</v>
      </c>
      <c r="C282" s="2" t="s">
        <v>310</v>
      </c>
      <c r="D282" s="4" t="s">
        <v>5</v>
      </c>
      <c r="E282" s="4" t="s">
        <v>41</v>
      </c>
      <c r="F282" s="2" t="s">
        <v>189</v>
      </c>
      <c r="G282" s="1" t="s">
        <v>59</v>
      </c>
      <c r="H282" s="13"/>
      <c r="J282" s="2">
        <v>9</v>
      </c>
      <c r="L282" s="2">
        <f t="shared" si="38"/>
        <v>9</v>
      </c>
      <c r="N282" s="7">
        <f t="shared" si="39"/>
        <v>9</v>
      </c>
    </row>
    <row r="283" spans="2:14" ht="12.75" customHeight="1" x14ac:dyDescent="0.2">
      <c r="B283" s="4">
        <v>2000</v>
      </c>
      <c r="C283" s="2" t="s">
        <v>143</v>
      </c>
      <c r="D283" s="4" t="s">
        <v>5</v>
      </c>
      <c r="E283" s="4" t="s">
        <v>14</v>
      </c>
      <c r="F283" s="2" t="s">
        <v>189</v>
      </c>
      <c r="G283" s="1" t="s">
        <v>75</v>
      </c>
      <c r="H283" s="13"/>
      <c r="J283" s="2">
        <v>9</v>
      </c>
      <c r="L283" s="2">
        <f t="shared" si="38"/>
        <v>9</v>
      </c>
      <c r="N283" s="7">
        <f t="shared" si="39"/>
        <v>9</v>
      </c>
    </row>
    <row r="284" spans="2:14" ht="12.75" customHeight="1" x14ac:dyDescent="0.2">
      <c r="B284" s="4">
        <v>2001</v>
      </c>
      <c r="C284" s="2" t="s">
        <v>78</v>
      </c>
      <c r="D284" s="4" t="s">
        <v>12</v>
      </c>
      <c r="E284" s="4" t="s">
        <v>14</v>
      </c>
      <c r="F284" s="2" t="s">
        <v>161</v>
      </c>
      <c r="G284" s="1" t="s">
        <v>15</v>
      </c>
      <c r="H284" s="13"/>
      <c r="K284" s="2">
        <v>12</v>
      </c>
      <c r="L284" s="2">
        <f t="shared" si="38"/>
        <v>12</v>
      </c>
      <c r="N284" s="7">
        <f t="shared" si="39"/>
        <v>12</v>
      </c>
    </row>
    <row r="285" spans="2:14" ht="12.75" customHeight="1" x14ac:dyDescent="0.2">
      <c r="B285" s="4">
        <v>2001</v>
      </c>
      <c r="C285" s="2" t="s">
        <v>311</v>
      </c>
      <c r="D285" s="4" t="s">
        <v>12</v>
      </c>
      <c r="E285" s="4" t="s">
        <v>6</v>
      </c>
      <c r="F285" s="2" t="s">
        <v>161</v>
      </c>
      <c r="G285" s="1" t="s">
        <v>312</v>
      </c>
      <c r="H285" s="13"/>
      <c r="K285" s="2">
        <v>12</v>
      </c>
      <c r="L285" s="2">
        <f t="shared" si="38"/>
        <v>12</v>
      </c>
      <c r="N285" s="7">
        <f t="shared" si="39"/>
        <v>12</v>
      </c>
    </row>
    <row r="286" spans="2:14" ht="12.75" customHeight="1" x14ac:dyDescent="0.2">
      <c r="B286" s="4">
        <v>2001</v>
      </c>
      <c r="C286" s="2" t="s">
        <v>30</v>
      </c>
      <c r="D286" s="4" t="s">
        <v>5</v>
      </c>
      <c r="E286" s="4" t="s">
        <v>6</v>
      </c>
      <c r="F286" s="2" t="s">
        <v>161</v>
      </c>
      <c r="G286" s="1" t="s">
        <v>15</v>
      </c>
      <c r="H286" s="13"/>
      <c r="J286" s="2">
        <v>9</v>
      </c>
      <c r="L286" s="2">
        <f t="shared" si="38"/>
        <v>9</v>
      </c>
      <c r="M286" s="2" t="s">
        <v>565</v>
      </c>
      <c r="N286" s="7">
        <f t="shared" si="39"/>
        <v>18</v>
      </c>
    </row>
    <row r="287" spans="2:14" ht="12.75" customHeight="1" x14ac:dyDescent="0.2">
      <c r="B287" s="4">
        <v>2002</v>
      </c>
      <c r="C287" s="2" t="s">
        <v>78</v>
      </c>
      <c r="D287" s="4" t="s">
        <v>12</v>
      </c>
      <c r="E287" s="4" t="s">
        <v>14</v>
      </c>
      <c r="F287" s="2" t="s">
        <v>161</v>
      </c>
      <c r="G287" s="1" t="s">
        <v>313</v>
      </c>
      <c r="H287" s="2">
        <v>3</v>
      </c>
      <c r="K287" s="2">
        <v>12</v>
      </c>
      <c r="L287" s="2">
        <f t="shared" si="38"/>
        <v>15</v>
      </c>
      <c r="M287" s="2" t="s">
        <v>565</v>
      </c>
      <c r="N287" s="7">
        <f t="shared" si="39"/>
        <v>30</v>
      </c>
    </row>
    <row r="288" spans="2:14" x14ac:dyDescent="0.2">
      <c r="G288" s="5" t="s">
        <v>563</v>
      </c>
      <c r="H288" s="14">
        <f>SUM(H279:H287)</f>
        <v>3</v>
      </c>
      <c r="I288" s="14">
        <f t="shared" ref="I288:N288" si="40">SUM(I279:I287)</f>
        <v>6</v>
      </c>
      <c r="J288" s="14">
        <f t="shared" si="40"/>
        <v>27</v>
      </c>
      <c r="K288" s="14">
        <f t="shared" si="40"/>
        <v>48</v>
      </c>
      <c r="L288" s="14">
        <f t="shared" si="40"/>
        <v>84</v>
      </c>
      <c r="M288" s="14">
        <f t="shared" si="40"/>
        <v>0</v>
      </c>
      <c r="N288" s="15">
        <f t="shared" si="40"/>
        <v>108</v>
      </c>
    </row>
    <row r="289" spans="2:14" x14ac:dyDescent="0.2">
      <c r="G289" s="1"/>
    </row>
    <row r="290" spans="2:14" x14ac:dyDescent="0.2">
      <c r="B290" s="2" t="s">
        <v>314</v>
      </c>
      <c r="G290" s="1"/>
    </row>
    <row r="291" spans="2:14" x14ac:dyDescent="0.2">
      <c r="G291" s="1"/>
    </row>
    <row r="292" spans="2:14" ht="12.75" customHeight="1" x14ac:dyDescent="0.2">
      <c r="B292" s="4">
        <v>1990</v>
      </c>
      <c r="C292" s="2" t="s">
        <v>30</v>
      </c>
      <c r="D292" s="4" t="s">
        <v>5</v>
      </c>
      <c r="E292" s="4" t="s">
        <v>6</v>
      </c>
      <c r="F292" s="2" t="s">
        <v>121</v>
      </c>
      <c r="G292" s="1" t="s">
        <v>88</v>
      </c>
      <c r="H292" s="13"/>
      <c r="J292" s="2">
        <v>9</v>
      </c>
      <c r="L292" s="2">
        <f t="shared" ref="L292:L305" si="41">SUM(H292:K292)</f>
        <v>9</v>
      </c>
      <c r="M292" s="2" t="s">
        <v>565</v>
      </c>
      <c r="N292" s="7">
        <f t="shared" ref="N292:N305" si="42">IF(OR(M292=0,M292=""),L292,L292*2)</f>
        <v>18</v>
      </c>
    </row>
    <row r="293" spans="2:14" ht="12.75" customHeight="1" x14ac:dyDescent="0.2">
      <c r="B293" s="4">
        <v>1991</v>
      </c>
      <c r="C293" s="2" t="s">
        <v>135</v>
      </c>
      <c r="D293" s="4" t="s">
        <v>17</v>
      </c>
      <c r="E293" s="4" t="s">
        <v>14</v>
      </c>
      <c r="F293" s="2" t="s">
        <v>121</v>
      </c>
      <c r="G293" s="1" t="s">
        <v>315</v>
      </c>
      <c r="H293" s="13"/>
      <c r="I293" s="2">
        <v>6</v>
      </c>
      <c r="L293" s="2">
        <f t="shared" si="41"/>
        <v>6</v>
      </c>
      <c r="N293" s="7">
        <f t="shared" si="42"/>
        <v>6</v>
      </c>
    </row>
    <row r="294" spans="2:14" ht="12.75" customHeight="1" x14ac:dyDescent="0.2">
      <c r="B294" s="4">
        <v>1991</v>
      </c>
      <c r="C294" s="2" t="s">
        <v>195</v>
      </c>
      <c r="D294" s="4" t="s">
        <v>12</v>
      </c>
      <c r="E294" s="4" t="s">
        <v>14</v>
      </c>
      <c r="F294" s="2" t="s">
        <v>161</v>
      </c>
      <c r="G294" s="1" t="s">
        <v>316</v>
      </c>
      <c r="H294" s="13">
        <v>3</v>
      </c>
      <c r="K294" s="2">
        <v>12</v>
      </c>
      <c r="L294" s="2">
        <f t="shared" si="41"/>
        <v>15</v>
      </c>
      <c r="N294" s="7">
        <f t="shared" si="42"/>
        <v>15</v>
      </c>
    </row>
    <row r="295" spans="2:14" ht="12.75" customHeight="1" x14ac:dyDescent="0.2">
      <c r="B295" s="4">
        <v>1991</v>
      </c>
      <c r="C295" s="2" t="s">
        <v>32</v>
      </c>
      <c r="D295" s="4" t="s">
        <v>5</v>
      </c>
      <c r="E295" s="4" t="s">
        <v>14</v>
      </c>
      <c r="F295" s="2" t="s">
        <v>121</v>
      </c>
      <c r="G295" s="1" t="s">
        <v>317</v>
      </c>
      <c r="H295" s="13">
        <v>3</v>
      </c>
      <c r="J295" s="2">
        <v>9</v>
      </c>
      <c r="L295" s="2">
        <f t="shared" si="41"/>
        <v>12</v>
      </c>
      <c r="M295" s="2" t="s">
        <v>565</v>
      </c>
      <c r="N295" s="7">
        <f t="shared" si="42"/>
        <v>24</v>
      </c>
    </row>
    <row r="296" spans="2:14" ht="12.75" customHeight="1" x14ac:dyDescent="0.2">
      <c r="B296" s="4">
        <v>1991</v>
      </c>
      <c r="C296" s="2" t="s">
        <v>23</v>
      </c>
      <c r="D296" s="4" t="s">
        <v>12</v>
      </c>
      <c r="E296" s="4" t="s">
        <v>2</v>
      </c>
      <c r="F296" s="2" t="s">
        <v>121</v>
      </c>
      <c r="G296" s="1" t="s">
        <v>104</v>
      </c>
      <c r="H296" s="13"/>
      <c r="K296" s="2">
        <v>12</v>
      </c>
      <c r="L296" s="2">
        <f t="shared" si="41"/>
        <v>12</v>
      </c>
      <c r="N296" s="7">
        <f t="shared" si="42"/>
        <v>12</v>
      </c>
    </row>
    <row r="297" spans="2:14" ht="12.75" customHeight="1" x14ac:dyDescent="0.2">
      <c r="B297" s="4">
        <v>1992</v>
      </c>
      <c r="C297" s="2" t="s">
        <v>135</v>
      </c>
      <c r="D297" s="4" t="s">
        <v>17</v>
      </c>
      <c r="E297" s="4" t="s">
        <v>14</v>
      </c>
      <c r="F297" s="2" t="s">
        <v>161</v>
      </c>
      <c r="G297" s="1" t="s">
        <v>318</v>
      </c>
      <c r="H297" s="13">
        <v>3</v>
      </c>
      <c r="I297" s="2">
        <v>6</v>
      </c>
      <c r="L297" s="2">
        <f t="shared" si="41"/>
        <v>9</v>
      </c>
      <c r="N297" s="7">
        <f t="shared" si="42"/>
        <v>9</v>
      </c>
    </row>
    <row r="298" spans="2:14" ht="12.75" customHeight="1" x14ac:dyDescent="0.2">
      <c r="B298" s="4">
        <v>1992</v>
      </c>
      <c r="C298" s="2" t="s">
        <v>30</v>
      </c>
      <c r="D298" s="4" t="s">
        <v>17</v>
      </c>
      <c r="E298" s="4" t="s">
        <v>6</v>
      </c>
      <c r="F298" s="2" t="s">
        <v>121</v>
      </c>
      <c r="G298" s="1" t="s">
        <v>88</v>
      </c>
      <c r="H298" s="13"/>
      <c r="I298" s="2">
        <v>6</v>
      </c>
      <c r="L298" s="2">
        <f t="shared" si="41"/>
        <v>6</v>
      </c>
      <c r="M298" s="2" t="s">
        <v>565</v>
      </c>
      <c r="N298" s="7">
        <f t="shared" si="42"/>
        <v>12</v>
      </c>
    </row>
    <row r="299" spans="2:14" ht="12.75" customHeight="1" x14ac:dyDescent="0.2">
      <c r="B299" s="4">
        <v>1996</v>
      </c>
      <c r="C299" s="2" t="s">
        <v>21</v>
      </c>
      <c r="D299" s="4" t="s">
        <v>5</v>
      </c>
      <c r="E299" s="4" t="s">
        <v>2</v>
      </c>
      <c r="F299" s="2" t="s">
        <v>161</v>
      </c>
      <c r="G299" s="1" t="s">
        <v>13</v>
      </c>
      <c r="H299" s="13"/>
      <c r="J299" s="2">
        <v>9</v>
      </c>
      <c r="L299" s="2">
        <f t="shared" si="41"/>
        <v>9</v>
      </c>
      <c r="N299" s="7">
        <f t="shared" si="42"/>
        <v>9</v>
      </c>
    </row>
    <row r="300" spans="2:14" ht="12.75" customHeight="1" x14ac:dyDescent="0.2">
      <c r="B300" s="4">
        <v>1999</v>
      </c>
      <c r="C300" s="2" t="s">
        <v>32</v>
      </c>
      <c r="D300" s="4" t="s">
        <v>1</v>
      </c>
      <c r="E300" s="4" t="s">
        <v>14</v>
      </c>
      <c r="F300" s="2" t="s">
        <v>121</v>
      </c>
      <c r="G300" s="1" t="s">
        <v>15</v>
      </c>
      <c r="H300" s="13"/>
      <c r="L300" s="2">
        <f t="shared" si="41"/>
        <v>0</v>
      </c>
      <c r="N300" s="7">
        <f t="shared" si="42"/>
        <v>0</v>
      </c>
    </row>
    <row r="301" spans="2:14" ht="12.75" customHeight="1" x14ac:dyDescent="0.2">
      <c r="B301" s="4">
        <v>2000</v>
      </c>
      <c r="C301" s="2" t="s">
        <v>32</v>
      </c>
      <c r="D301" s="4" t="s">
        <v>1</v>
      </c>
      <c r="E301" s="4" t="s">
        <v>14</v>
      </c>
      <c r="F301" s="2" t="s">
        <v>121</v>
      </c>
      <c r="G301" s="1" t="s">
        <v>39</v>
      </c>
      <c r="H301" s="13"/>
      <c r="L301" s="2">
        <f t="shared" si="41"/>
        <v>0</v>
      </c>
      <c r="N301" s="7">
        <f t="shared" si="42"/>
        <v>0</v>
      </c>
    </row>
    <row r="302" spans="2:14" ht="12.75" customHeight="1" x14ac:dyDescent="0.2">
      <c r="B302" s="4">
        <v>2001</v>
      </c>
      <c r="C302" s="2" t="s">
        <v>78</v>
      </c>
      <c r="D302" s="4" t="s">
        <v>17</v>
      </c>
      <c r="E302" s="4" t="s">
        <v>14</v>
      </c>
      <c r="F302" s="2" t="s">
        <v>161</v>
      </c>
      <c r="G302" s="1" t="s">
        <v>319</v>
      </c>
      <c r="H302" s="13"/>
      <c r="I302" s="2">
        <v>6</v>
      </c>
      <c r="L302" s="2">
        <f t="shared" si="41"/>
        <v>6</v>
      </c>
      <c r="M302" s="2" t="s">
        <v>565</v>
      </c>
      <c r="N302" s="7">
        <f t="shared" si="42"/>
        <v>12</v>
      </c>
    </row>
    <row r="303" spans="2:14" ht="12.75" customHeight="1" x14ac:dyDescent="0.2">
      <c r="B303" s="4">
        <v>2001</v>
      </c>
      <c r="C303" s="2" t="s">
        <v>301</v>
      </c>
      <c r="D303" s="4" t="s">
        <v>12</v>
      </c>
      <c r="E303" s="4" t="s">
        <v>14</v>
      </c>
      <c r="F303" s="2" t="s">
        <v>121</v>
      </c>
      <c r="G303" s="1" t="s">
        <v>306</v>
      </c>
      <c r="H303" s="13"/>
      <c r="K303" s="2">
        <v>12</v>
      </c>
      <c r="L303" s="2">
        <f t="shared" si="41"/>
        <v>12</v>
      </c>
      <c r="N303" s="7">
        <f t="shared" si="42"/>
        <v>12</v>
      </c>
    </row>
    <row r="304" spans="2:14" ht="12.75" customHeight="1" x14ac:dyDescent="0.2">
      <c r="B304" s="4">
        <v>2001</v>
      </c>
      <c r="C304" s="2" t="s">
        <v>195</v>
      </c>
      <c r="D304" s="4" t="s">
        <v>17</v>
      </c>
      <c r="E304" s="4" t="s">
        <v>14</v>
      </c>
      <c r="F304" s="2" t="s">
        <v>121</v>
      </c>
      <c r="G304" s="1" t="s">
        <v>13</v>
      </c>
      <c r="H304" s="13"/>
      <c r="I304" s="2">
        <v>6</v>
      </c>
      <c r="L304" s="2">
        <f t="shared" si="41"/>
        <v>6</v>
      </c>
      <c r="N304" s="7">
        <f t="shared" si="42"/>
        <v>6</v>
      </c>
    </row>
    <row r="305" spans="2:14" ht="12.75" customHeight="1" x14ac:dyDescent="0.2">
      <c r="B305" s="4">
        <v>2002</v>
      </c>
      <c r="C305" s="2" t="s">
        <v>135</v>
      </c>
      <c r="D305" s="4" t="s">
        <v>5</v>
      </c>
      <c r="E305" s="4" t="s">
        <v>14</v>
      </c>
      <c r="F305" s="2" t="s">
        <v>161</v>
      </c>
      <c r="G305" s="1" t="s">
        <v>320</v>
      </c>
      <c r="H305" s="2">
        <v>3</v>
      </c>
      <c r="J305" s="2">
        <v>9</v>
      </c>
      <c r="L305" s="2">
        <f t="shared" si="41"/>
        <v>12</v>
      </c>
      <c r="N305" s="7">
        <f t="shared" si="42"/>
        <v>12</v>
      </c>
    </row>
    <row r="306" spans="2:14" x14ac:dyDescent="0.2">
      <c r="G306" s="5" t="s">
        <v>563</v>
      </c>
      <c r="H306" s="14">
        <f>SUM(H292:H305)</f>
        <v>12</v>
      </c>
      <c r="I306" s="14">
        <f t="shared" ref="I306:N306" si="43">SUM(I292:I305)</f>
        <v>30</v>
      </c>
      <c r="J306" s="14">
        <f t="shared" si="43"/>
        <v>36</v>
      </c>
      <c r="K306" s="14">
        <f t="shared" si="43"/>
        <v>36</v>
      </c>
      <c r="L306" s="14">
        <f t="shared" si="43"/>
        <v>114</v>
      </c>
      <c r="M306" s="14">
        <f t="shared" si="43"/>
        <v>0</v>
      </c>
      <c r="N306" s="15">
        <f t="shared" si="43"/>
        <v>147</v>
      </c>
    </row>
    <row r="307" spans="2:14" x14ac:dyDescent="0.2">
      <c r="G307" s="1"/>
    </row>
    <row r="308" spans="2:14" x14ac:dyDescent="0.2">
      <c r="B308" s="2" t="s">
        <v>321</v>
      </c>
      <c r="G308" s="1"/>
    </row>
    <row r="309" spans="2:14" x14ac:dyDescent="0.2">
      <c r="G309" s="1"/>
    </row>
    <row r="310" spans="2:14" ht="12.75" customHeight="1" x14ac:dyDescent="0.2">
      <c r="B310" s="4">
        <v>1999</v>
      </c>
      <c r="C310" s="2" t="s">
        <v>120</v>
      </c>
      <c r="D310" s="4" t="s">
        <v>9</v>
      </c>
      <c r="E310" s="4" t="s">
        <v>6</v>
      </c>
      <c r="F310" s="2" t="s">
        <v>154</v>
      </c>
      <c r="G310" s="1" t="s">
        <v>322</v>
      </c>
      <c r="H310" s="13">
        <v>3</v>
      </c>
      <c r="L310" s="2">
        <f t="shared" ref="L310:L326" si="44">SUM(H310:K310)</f>
        <v>3</v>
      </c>
      <c r="N310" s="7">
        <f t="shared" ref="N310:N326" si="45">IF(OR(M310=0,M310=""),L310,L310*2)</f>
        <v>3</v>
      </c>
    </row>
    <row r="311" spans="2:14" ht="12.75" customHeight="1" x14ac:dyDescent="0.2">
      <c r="B311" s="4">
        <v>2000</v>
      </c>
      <c r="C311" s="2" t="s">
        <v>135</v>
      </c>
      <c r="D311" s="4" t="s">
        <v>1</v>
      </c>
      <c r="E311" s="4" t="s">
        <v>14</v>
      </c>
      <c r="F311" s="2" t="s">
        <v>161</v>
      </c>
      <c r="G311" s="1" t="s">
        <v>323</v>
      </c>
      <c r="H311" s="13">
        <v>3</v>
      </c>
      <c r="L311" s="2">
        <f t="shared" si="44"/>
        <v>3</v>
      </c>
      <c r="N311" s="7">
        <f t="shared" si="45"/>
        <v>3</v>
      </c>
    </row>
    <row r="312" spans="2:14" ht="12.75" customHeight="1" x14ac:dyDescent="0.2">
      <c r="B312" s="4">
        <v>2001</v>
      </c>
      <c r="C312" s="2" t="s">
        <v>135</v>
      </c>
      <c r="D312" s="4" t="s">
        <v>17</v>
      </c>
      <c r="E312" s="4" t="s">
        <v>14</v>
      </c>
      <c r="F312" s="2" t="s">
        <v>161</v>
      </c>
      <c r="G312" s="1" t="s">
        <v>324</v>
      </c>
      <c r="H312" s="13">
        <v>3</v>
      </c>
      <c r="I312" s="2">
        <v>6</v>
      </c>
      <c r="L312" s="2">
        <f t="shared" si="44"/>
        <v>9</v>
      </c>
      <c r="N312" s="7">
        <f t="shared" si="45"/>
        <v>9</v>
      </c>
    </row>
    <row r="313" spans="2:14" ht="12.75" customHeight="1" x14ac:dyDescent="0.2">
      <c r="B313" s="4">
        <v>2001</v>
      </c>
      <c r="C313" s="2" t="s">
        <v>30</v>
      </c>
      <c r="D313" s="4" t="s">
        <v>17</v>
      </c>
      <c r="E313" s="4" t="s">
        <v>6</v>
      </c>
      <c r="F313" s="2" t="s">
        <v>161</v>
      </c>
      <c r="G313" s="1" t="s">
        <v>260</v>
      </c>
      <c r="H313" s="13"/>
      <c r="I313" s="2">
        <v>6</v>
      </c>
      <c r="L313" s="2">
        <f t="shared" si="44"/>
        <v>6</v>
      </c>
      <c r="M313" s="2" t="s">
        <v>565</v>
      </c>
      <c r="N313" s="7">
        <f t="shared" si="45"/>
        <v>12</v>
      </c>
    </row>
    <row r="314" spans="2:14" ht="12.75" customHeight="1" x14ac:dyDescent="0.2">
      <c r="B314" s="4">
        <v>2001</v>
      </c>
      <c r="C314" s="2" t="s">
        <v>40</v>
      </c>
      <c r="D314" s="4" t="s">
        <v>17</v>
      </c>
      <c r="E314" s="4" t="s">
        <v>41</v>
      </c>
      <c r="F314" s="2" t="s">
        <v>161</v>
      </c>
      <c r="G314" s="1" t="s">
        <v>325</v>
      </c>
      <c r="H314" s="13">
        <v>3</v>
      </c>
      <c r="I314" s="2">
        <v>6</v>
      </c>
      <c r="L314" s="2">
        <f t="shared" si="44"/>
        <v>9</v>
      </c>
      <c r="M314" s="2" t="s">
        <v>565</v>
      </c>
      <c r="N314" s="7">
        <f t="shared" si="45"/>
        <v>18</v>
      </c>
    </row>
    <row r="315" spans="2:14" ht="12.75" customHeight="1" x14ac:dyDescent="0.2">
      <c r="B315" s="4">
        <v>2001</v>
      </c>
      <c r="C315" s="2" t="s">
        <v>86</v>
      </c>
      <c r="D315" s="4" t="s">
        <v>12</v>
      </c>
      <c r="E315" s="4" t="s">
        <v>14</v>
      </c>
      <c r="F315" s="2" t="s">
        <v>154</v>
      </c>
      <c r="G315" s="1" t="s">
        <v>186</v>
      </c>
      <c r="H315" s="13">
        <v>3</v>
      </c>
      <c r="K315" s="2">
        <v>12</v>
      </c>
      <c r="L315" s="2">
        <f t="shared" si="44"/>
        <v>15</v>
      </c>
      <c r="N315" s="7">
        <f t="shared" si="45"/>
        <v>15</v>
      </c>
    </row>
    <row r="316" spans="2:14" ht="12.75" customHeight="1" x14ac:dyDescent="0.2">
      <c r="B316" s="4">
        <v>2002</v>
      </c>
      <c r="C316" s="2" t="s">
        <v>302</v>
      </c>
      <c r="D316" s="4" t="s">
        <v>12</v>
      </c>
      <c r="E316" s="4" t="s">
        <v>14</v>
      </c>
      <c r="F316" s="2" t="s">
        <v>154</v>
      </c>
      <c r="G316" s="1" t="s">
        <v>326</v>
      </c>
      <c r="H316" s="13"/>
      <c r="K316" s="2">
        <v>12</v>
      </c>
      <c r="L316" s="2">
        <f t="shared" si="44"/>
        <v>12</v>
      </c>
      <c r="N316" s="7">
        <f t="shared" si="45"/>
        <v>12</v>
      </c>
    </row>
    <row r="317" spans="2:14" ht="12.75" customHeight="1" x14ac:dyDescent="0.2">
      <c r="B317" s="4">
        <v>2002</v>
      </c>
      <c r="C317" s="2" t="s">
        <v>135</v>
      </c>
      <c r="D317" s="4" t="s">
        <v>12</v>
      </c>
      <c r="E317" s="4" t="s">
        <v>14</v>
      </c>
      <c r="F317" s="2" t="s">
        <v>154</v>
      </c>
      <c r="G317" s="1" t="s">
        <v>254</v>
      </c>
      <c r="H317" s="13">
        <v>3</v>
      </c>
      <c r="K317" s="2">
        <v>12</v>
      </c>
      <c r="L317" s="2">
        <f t="shared" si="44"/>
        <v>15</v>
      </c>
      <c r="N317" s="7">
        <f t="shared" si="45"/>
        <v>15</v>
      </c>
    </row>
    <row r="318" spans="2:14" ht="12.75" customHeight="1" x14ac:dyDescent="0.2">
      <c r="B318" s="4">
        <v>2002</v>
      </c>
      <c r="C318" s="2" t="s">
        <v>11</v>
      </c>
      <c r="D318" s="4" t="s">
        <v>5</v>
      </c>
      <c r="E318" s="4" t="s">
        <v>6</v>
      </c>
      <c r="F318" s="2" t="s">
        <v>154</v>
      </c>
      <c r="G318" s="1" t="s">
        <v>152</v>
      </c>
      <c r="H318" s="13"/>
      <c r="J318" s="2">
        <v>9</v>
      </c>
      <c r="L318" s="2">
        <f t="shared" si="44"/>
        <v>9</v>
      </c>
      <c r="N318" s="7">
        <f t="shared" si="45"/>
        <v>9</v>
      </c>
    </row>
    <row r="319" spans="2:14" ht="12.75" customHeight="1" x14ac:dyDescent="0.2">
      <c r="B319" s="4">
        <v>2002</v>
      </c>
      <c r="C319" s="2" t="s">
        <v>30</v>
      </c>
      <c r="D319" s="4" t="s">
        <v>5</v>
      </c>
      <c r="E319" s="4" t="s">
        <v>6</v>
      </c>
      <c r="F319" s="2" t="s">
        <v>154</v>
      </c>
      <c r="G319" s="1" t="s">
        <v>327</v>
      </c>
      <c r="H319" s="13">
        <v>3</v>
      </c>
      <c r="J319" s="2">
        <v>9</v>
      </c>
      <c r="L319" s="2">
        <f t="shared" si="44"/>
        <v>12</v>
      </c>
      <c r="M319" s="2" t="s">
        <v>565</v>
      </c>
      <c r="N319" s="7">
        <f t="shared" si="45"/>
        <v>24</v>
      </c>
    </row>
    <row r="320" spans="2:14" ht="12.75" customHeight="1" x14ac:dyDescent="0.2">
      <c r="B320" s="4">
        <v>2002</v>
      </c>
      <c r="C320" s="2" t="s">
        <v>530</v>
      </c>
      <c r="D320" s="4" t="s">
        <v>5</v>
      </c>
      <c r="E320" s="4" t="s">
        <v>14</v>
      </c>
      <c r="F320" s="2" t="s">
        <v>154</v>
      </c>
      <c r="G320" s="1" t="s">
        <v>328</v>
      </c>
      <c r="H320" s="13"/>
      <c r="J320" s="2">
        <v>9</v>
      </c>
      <c r="L320" s="2">
        <f t="shared" si="44"/>
        <v>9</v>
      </c>
      <c r="M320" s="2" t="s">
        <v>565</v>
      </c>
      <c r="N320" s="7">
        <f t="shared" si="45"/>
        <v>18</v>
      </c>
    </row>
    <row r="321" spans="2:14" ht="12.75" customHeight="1" x14ac:dyDescent="0.2">
      <c r="B321" s="4">
        <v>2003</v>
      </c>
      <c r="C321" s="2" t="s">
        <v>135</v>
      </c>
      <c r="D321" s="4" t="s">
        <v>12</v>
      </c>
      <c r="E321" s="4" t="s">
        <v>14</v>
      </c>
      <c r="F321" s="2" t="s">
        <v>154</v>
      </c>
      <c r="G321" s="1" t="s">
        <v>329</v>
      </c>
      <c r="H321" s="13"/>
      <c r="K321" s="2">
        <v>12</v>
      </c>
      <c r="L321" s="2">
        <f t="shared" si="44"/>
        <v>12</v>
      </c>
      <c r="N321" s="7">
        <f t="shared" si="45"/>
        <v>12</v>
      </c>
    </row>
    <row r="322" spans="2:14" ht="12.75" customHeight="1" x14ac:dyDescent="0.2">
      <c r="B322" s="4">
        <v>2003</v>
      </c>
      <c r="C322" s="2" t="s">
        <v>40</v>
      </c>
      <c r="D322" s="4" t="s">
        <v>17</v>
      </c>
      <c r="E322" s="4" t="s">
        <v>41</v>
      </c>
      <c r="F322" s="2" t="s">
        <v>154</v>
      </c>
      <c r="G322" s="1" t="s">
        <v>190</v>
      </c>
      <c r="H322" s="13"/>
      <c r="I322" s="2">
        <v>6</v>
      </c>
      <c r="L322" s="2">
        <f t="shared" si="44"/>
        <v>6</v>
      </c>
      <c r="M322" s="2" t="s">
        <v>565</v>
      </c>
      <c r="N322" s="7">
        <f t="shared" si="45"/>
        <v>12</v>
      </c>
    </row>
    <row r="323" spans="2:14" ht="12.75" customHeight="1" x14ac:dyDescent="0.2">
      <c r="B323" s="4">
        <v>2004</v>
      </c>
      <c r="C323" s="2" t="s">
        <v>11</v>
      </c>
      <c r="D323" s="4" t="s">
        <v>5</v>
      </c>
      <c r="E323" s="4" t="s">
        <v>6</v>
      </c>
      <c r="F323" s="2" t="s">
        <v>161</v>
      </c>
      <c r="G323" s="1" t="s">
        <v>33</v>
      </c>
      <c r="H323" s="13"/>
      <c r="J323" s="2">
        <v>9</v>
      </c>
      <c r="L323" s="2">
        <f t="shared" si="44"/>
        <v>9</v>
      </c>
      <c r="N323" s="7">
        <f t="shared" si="45"/>
        <v>9</v>
      </c>
    </row>
    <row r="324" spans="2:14" ht="12.75" customHeight="1" x14ac:dyDescent="0.2">
      <c r="B324" s="4">
        <v>2004</v>
      </c>
      <c r="C324" s="2" t="s">
        <v>30</v>
      </c>
      <c r="D324" s="4" t="s">
        <v>17</v>
      </c>
      <c r="E324" s="4" t="s">
        <v>6</v>
      </c>
      <c r="F324" s="2" t="s">
        <v>161</v>
      </c>
      <c r="G324" s="1" t="s">
        <v>82</v>
      </c>
      <c r="H324" s="13"/>
      <c r="I324" s="2">
        <v>6</v>
      </c>
      <c r="L324" s="2">
        <f t="shared" si="44"/>
        <v>6</v>
      </c>
      <c r="M324" s="2" t="s">
        <v>565</v>
      </c>
      <c r="N324" s="7">
        <f t="shared" si="45"/>
        <v>12</v>
      </c>
    </row>
    <row r="325" spans="2:14" ht="12.75" customHeight="1" x14ac:dyDescent="0.2">
      <c r="B325" s="4">
        <v>2004</v>
      </c>
      <c r="C325" s="2" t="s">
        <v>40</v>
      </c>
      <c r="D325" s="4" t="s">
        <v>17</v>
      </c>
      <c r="E325" s="4" t="s">
        <v>41</v>
      </c>
      <c r="F325" s="2" t="s">
        <v>154</v>
      </c>
      <c r="G325" s="1" t="s">
        <v>204</v>
      </c>
      <c r="H325" s="13"/>
      <c r="I325" s="2">
        <v>6</v>
      </c>
      <c r="L325" s="2">
        <f t="shared" si="44"/>
        <v>6</v>
      </c>
      <c r="M325" s="2" t="s">
        <v>565</v>
      </c>
      <c r="N325" s="7">
        <f t="shared" si="45"/>
        <v>12</v>
      </c>
    </row>
    <row r="326" spans="2:14" ht="12.75" customHeight="1" x14ac:dyDescent="0.2">
      <c r="B326" s="4">
        <v>2004</v>
      </c>
      <c r="C326" s="2" t="s">
        <v>32</v>
      </c>
      <c r="D326" s="4" t="s">
        <v>17</v>
      </c>
      <c r="E326" s="4" t="s">
        <v>14</v>
      </c>
      <c r="F326" s="2" t="s">
        <v>161</v>
      </c>
      <c r="G326" s="1" t="s">
        <v>328</v>
      </c>
      <c r="I326" s="2">
        <v>6</v>
      </c>
      <c r="L326" s="2">
        <f t="shared" si="44"/>
        <v>6</v>
      </c>
      <c r="M326" s="2" t="s">
        <v>565</v>
      </c>
      <c r="N326" s="7">
        <f t="shared" si="45"/>
        <v>12</v>
      </c>
    </row>
    <row r="327" spans="2:14" x14ac:dyDescent="0.2">
      <c r="G327" s="5" t="s">
        <v>563</v>
      </c>
      <c r="H327" s="14">
        <f>SUM(H310:H326)</f>
        <v>21</v>
      </c>
      <c r="I327" s="14">
        <f t="shared" ref="I327:N327" si="46">SUM(I310:I326)</f>
        <v>42</v>
      </c>
      <c r="J327" s="14">
        <f t="shared" si="46"/>
        <v>36</v>
      </c>
      <c r="K327" s="14">
        <f t="shared" si="46"/>
        <v>48</v>
      </c>
      <c r="L327" s="14">
        <f t="shared" si="46"/>
        <v>147</v>
      </c>
      <c r="M327" s="14">
        <f t="shared" si="46"/>
        <v>0</v>
      </c>
      <c r="N327" s="15">
        <f t="shared" si="46"/>
        <v>207</v>
      </c>
    </row>
    <row r="328" spans="2:14" x14ac:dyDescent="0.2">
      <c r="G328" s="1"/>
    </row>
    <row r="329" spans="2:14" x14ac:dyDescent="0.2">
      <c r="B329" s="2" t="s">
        <v>330</v>
      </c>
      <c r="G329" s="1"/>
    </row>
    <row r="330" spans="2:14" x14ac:dyDescent="0.2">
      <c r="G330" s="1"/>
    </row>
    <row r="331" spans="2:14" x14ac:dyDescent="0.2">
      <c r="G331" s="1"/>
    </row>
    <row r="332" spans="2:14" ht="12.75" customHeight="1" x14ac:dyDescent="0.2">
      <c r="B332" s="4">
        <v>1998</v>
      </c>
      <c r="C332" s="2" t="s">
        <v>331</v>
      </c>
      <c r="D332" s="4" t="s">
        <v>17</v>
      </c>
      <c r="E332" s="4" t="s">
        <v>14</v>
      </c>
      <c r="F332" s="2" t="s">
        <v>222</v>
      </c>
      <c r="G332" s="1" t="s">
        <v>171</v>
      </c>
      <c r="H332" s="13">
        <v>3</v>
      </c>
      <c r="I332" s="2">
        <v>6</v>
      </c>
      <c r="L332" s="2">
        <f t="shared" ref="L332:L356" si="47">SUM(H332:K332)</f>
        <v>9</v>
      </c>
      <c r="N332" s="7">
        <f t="shared" ref="N332:N356" si="48">IF(OR(M332=0,M332=""),L332,L332*2)</f>
        <v>9</v>
      </c>
    </row>
    <row r="333" spans="2:14" ht="12.75" customHeight="1" x14ac:dyDescent="0.2">
      <c r="B333" s="4">
        <v>1999</v>
      </c>
      <c r="C333" s="2" t="s">
        <v>531</v>
      </c>
      <c r="D333" s="4" t="s">
        <v>12</v>
      </c>
      <c r="E333" s="4" t="s">
        <v>6</v>
      </c>
      <c r="F333" s="2" t="s">
        <v>222</v>
      </c>
      <c r="G333" s="1" t="s">
        <v>33</v>
      </c>
      <c r="H333" s="13"/>
      <c r="K333" s="2">
        <v>12</v>
      </c>
      <c r="L333" s="2">
        <f t="shared" si="47"/>
        <v>12</v>
      </c>
      <c r="N333" s="7">
        <f t="shared" si="48"/>
        <v>12</v>
      </c>
    </row>
    <row r="334" spans="2:14" ht="12.75" customHeight="1" x14ac:dyDescent="0.2">
      <c r="B334" s="4">
        <v>2001</v>
      </c>
      <c r="C334" s="2" t="s">
        <v>153</v>
      </c>
      <c r="D334" s="4" t="s">
        <v>9</v>
      </c>
      <c r="E334" s="4" t="s">
        <v>14</v>
      </c>
      <c r="F334" s="2" t="s">
        <v>221</v>
      </c>
      <c r="G334" s="1" t="s">
        <v>332</v>
      </c>
      <c r="H334" s="13"/>
      <c r="L334" s="2">
        <f t="shared" si="47"/>
        <v>0</v>
      </c>
      <c r="N334" s="7">
        <f t="shared" si="48"/>
        <v>0</v>
      </c>
    </row>
    <row r="335" spans="2:14" ht="12.75" customHeight="1" x14ac:dyDescent="0.2">
      <c r="B335" s="4">
        <v>2001</v>
      </c>
      <c r="C335" s="2" t="s">
        <v>30</v>
      </c>
      <c r="D335" s="4" t="s">
        <v>5</v>
      </c>
      <c r="E335" s="4" t="s">
        <v>6</v>
      </c>
      <c r="F335" s="2" t="s">
        <v>221</v>
      </c>
      <c r="G335" s="1" t="s">
        <v>333</v>
      </c>
      <c r="H335" s="13"/>
      <c r="J335" s="2">
        <v>9</v>
      </c>
      <c r="L335" s="2">
        <f t="shared" si="47"/>
        <v>9</v>
      </c>
      <c r="M335" s="2" t="s">
        <v>565</v>
      </c>
      <c r="N335" s="7">
        <f t="shared" si="48"/>
        <v>18</v>
      </c>
    </row>
    <row r="336" spans="2:14" ht="12.75" customHeight="1" x14ac:dyDescent="0.2">
      <c r="B336" s="4">
        <v>2001</v>
      </c>
      <c r="C336" s="2" t="s">
        <v>310</v>
      </c>
      <c r="D336" s="4" t="s">
        <v>12</v>
      </c>
      <c r="E336" s="4" t="s">
        <v>41</v>
      </c>
      <c r="F336" s="2" t="s">
        <v>222</v>
      </c>
      <c r="G336" s="1" t="s">
        <v>212</v>
      </c>
      <c r="H336" s="13"/>
      <c r="K336" s="2">
        <v>12</v>
      </c>
      <c r="L336" s="2">
        <f t="shared" si="47"/>
        <v>12</v>
      </c>
      <c r="N336" s="7">
        <f t="shared" si="48"/>
        <v>12</v>
      </c>
    </row>
    <row r="337" spans="2:14" ht="12.75" customHeight="1" x14ac:dyDescent="0.2">
      <c r="B337" s="4">
        <v>2002</v>
      </c>
      <c r="C337" s="2" t="s">
        <v>76</v>
      </c>
      <c r="D337" s="4" t="s">
        <v>17</v>
      </c>
      <c r="E337" s="4" t="s">
        <v>14</v>
      </c>
      <c r="F337" s="2" t="s">
        <v>221</v>
      </c>
      <c r="G337" s="1" t="s">
        <v>91</v>
      </c>
      <c r="H337" s="13">
        <v>3</v>
      </c>
      <c r="I337" s="2">
        <v>6</v>
      </c>
      <c r="L337" s="2">
        <f t="shared" si="47"/>
        <v>9</v>
      </c>
      <c r="N337" s="7">
        <f t="shared" si="48"/>
        <v>9</v>
      </c>
    </row>
    <row r="338" spans="2:14" ht="12.75" customHeight="1" x14ac:dyDescent="0.2">
      <c r="B338" s="4">
        <v>2002</v>
      </c>
      <c r="C338" s="2" t="s">
        <v>78</v>
      </c>
      <c r="D338" s="4" t="s">
        <v>17</v>
      </c>
      <c r="E338" s="4" t="s">
        <v>14</v>
      </c>
      <c r="F338" s="2" t="s">
        <v>221</v>
      </c>
      <c r="G338" s="1" t="s">
        <v>43</v>
      </c>
      <c r="H338" s="13"/>
      <c r="I338" s="2">
        <v>6</v>
      </c>
      <c r="L338" s="2">
        <f t="shared" si="47"/>
        <v>6</v>
      </c>
      <c r="M338" s="2" t="s">
        <v>565</v>
      </c>
      <c r="N338" s="7">
        <f t="shared" si="48"/>
        <v>12</v>
      </c>
    </row>
    <row r="339" spans="2:14" ht="12.75" customHeight="1" x14ac:dyDescent="0.2">
      <c r="B339" s="4">
        <v>2002</v>
      </c>
      <c r="C339" s="2" t="s">
        <v>11</v>
      </c>
      <c r="D339" s="4" t="s">
        <v>5</v>
      </c>
      <c r="E339" s="4" t="s">
        <v>6</v>
      </c>
      <c r="F339" s="2" t="s">
        <v>222</v>
      </c>
      <c r="G339" s="1" t="s">
        <v>59</v>
      </c>
      <c r="H339" s="13"/>
      <c r="J339" s="2">
        <v>9</v>
      </c>
      <c r="L339" s="2">
        <f t="shared" si="47"/>
        <v>9</v>
      </c>
      <c r="N339" s="7">
        <f t="shared" si="48"/>
        <v>9</v>
      </c>
    </row>
    <row r="340" spans="2:14" ht="12.75" customHeight="1" x14ac:dyDescent="0.2">
      <c r="B340" s="4">
        <v>2002</v>
      </c>
      <c r="C340" s="2" t="s">
        <v>530</v>
      </c>
      <c r="D340" s="4" t="s">
        <v>17</v>
      </c>
      <c r="E340" s="4" t="s">
        <v>14</v>
      </c>
      <c r="F340" s="2" t="s">
        <v>221</v>
      </c>
      <c r="G340" s="1" t="s">
        <v>98</v>
      </c>
      <c r="H340" s="13"/>
      <c r="I340" s="2">
        <v>6</v>
      </c>
      <c r="L340" s="2">
        <f t="shared" si="47"/>
        <v>6</v>
      </c>
      <c r="M340" s="2" t="s">
        <v>565</v>
      </c>
      <c r="N340" s="7">
        <f t="shared" si="48"/>
        <v>12</v>
      </c>
    </row>
    <row r="341" spans="2:14" ht="12.75" customHeight="1" x14ac:dyDescent="0.2">
      <c r="B341" s="4">
        <v>2003</v>
      </c>
      <c r="C341" s="2" t="s">
        <v>76</v>
      </c>
      <c r="D341" s="4" t="s">
        <v>5</v>
      </c>
      <c r="E341" s="4" t="s">
        <v>14</v>
      </c>
      <c r="F341" s="2" t="s">
        <v>221</v>
      </c>
      <c r="G341" s="1" t="s">
        <v>43</v>
      </c>
      <c r="H341" s="13"/>
      <c r="J341" s="2">
        <v>9</v>
      </c>
      <c r="L341" s="2">
        <f t="shared" si="47"/>
        <v>9</v>
      </c>
      <c r="N341" s="7">
        <f t="shared" si="48"/>
        <v>9</v>
      </c>
    </row>
    <row r="342" spans="2:14" ht="12.75" customHeight="1" x14ac:dyDescent="0.2">
      <c r="B342" s="4">
        <v>2003</v>
      </c>
      <c r="C342" s="2" t="s">
        <v>334</v>
      </c>
      <c r="D342" s="4" t="s">
        <v>5</v>
      </c>
      <c r="E342" s="4" t="s">
        <v>2</v>
      </c>
      <c r="F342" s="2" t="s">
        <v>221</v>
      </c>
      <c r="G342" s="1" t="s">
        <v>335</v>
      </c>
      <c r="H342" s="13">
        <v>3</v>
      </c>
      <c r="J342" s="2">
        <v>9</v>
      </c>
      <c r="L342" s="2">
        <f t="shared" si="47"/>
        <v>12</v>
      </c>
      <c r="N342" s="7">
        <f t="shared" si="48"/>
        <v>12</v>
      </c>
    </row>
    <row r="343" spans="2:14" ht="12.75" customHeight="1" x14ac:dyDescent="0.2">
      <c r="B343" s="4">
        <v>2003</v>
      </c>
      <c r="C343" s="2" t="s">
        <v>120</v>
      </c>
      <c r="D343" s="4" t="s">
        <v>12</v>
      </c>
      <c r="E343" s="4" t="s">
        <v>6</v>
      </c>
      <c r="F343" s="2" t="s">
        <v>222</v>
      </c>
      <c r="G343" s="1" t="s">
        <v>336</v>
      </c>
      <c r="H343" s="13"/>
      <c r="K343" s="2">
        <v>12</v>
      </c>
      <c r="L343" s="2">
        <f t="shared" si="47"/>
        <v>12</v>
      </c>
      <c r="N343" s="7">
        <f t="shared" si="48"/>
        <v>12</v>
      </c>
    </row>
    <row r="344" spans="2:14" ht="12.75" customHeight="1" x14ac:dyDescent="0.2">
      <c r="B344" s="4">
        <v>2003</v>
      </c>
      <c r="C344" s="2" t="s">
        <v>30</v>
      </c>
      <c r="D344" s="4" t="s">
        <v>12</v>
      </c>
      <c r="E344" s="4" t="s">
        <v>6</v>
      </c>
      <c r="F344" s="2" t="s">
        <v>222</v>
      </c>
      <c r="G344" s="1" t="s">
        <v>106</v>
      </c>
      <c r="H344" s="13"/>
      <c r="K344" s="2">
        <v>12</v>
      </c>
      <c r="L344" s="2">
        <f t="shared" si="47"/>
        <v>12</v>
      </c>
      <c r="M344" s="2" t="s">
        <v>565</v>
      </c>
      <c r="N344" s="7">
        <f t="shared" si="48"/>
        <v>24</v>
      </c>
    </row>
    <row r="345" spans="2:14" ht="12.75" customHeight="1" x14ac:dyDescent="0.2">
      <c r="B345" s="4">
        <v>2003</v>
      </c>
      <c r="C345" s="2" t="s">
        <v>310</v>
      </c>
      <c r="D345" s="4" t="s">
        <v>12</v>
      </c>
      <c r="E345" s="4" t="s">
        <v>41</v>
      </c>
      <c r="F345" s="2" t="s">
        <v>221</v>
      </c>
      <c r="G345" s="1" t="s">
        <v>337</v>
      </c>
      <c r="H345" s="13">
        <v>3</v>
      </c>
      <c r="K345" s="2">
        <v>12</v>
      </c>
      <c r="L345" s="2">
        <f t="shared" si="47"/>
        <v>15</v>
      </c>
      <c r="N345" s="7">
        <f t="shared" si="48"/>
        <v>15</v>
      </c>
    </row>
    <row r="346" spans="2:14" ht="12.75" customHeight="1" x14ac:dyDescent="0.2">
      <c r="B346" s="4">
        <v>2003</v>
      </c>
      <c r="C346" s="2" t="s">
        <v>195</v>
      </c>
      <c r="D346" s="4" t="s">
        <v>12</v>
      </c>
      <c r="E346" s="4" t="s">
        <v>14</v>
      </c>
      <c r="F346" s="2" t="s">
        <v>222</v>
      </c>
      <c r="G346" s="1" t="s">
        <v>265</v>
      </c>
      <c r="H346" s="13"/>
      <c r="K346" s="2">
        <v>12</v>
      </c>
      <c r="L346" s="2">
        <f t="shared" si="47"/>
        <v>12</v>
      </c>
      <c r="N346" s="7">
        <f t="shared" si="48"/>
        <v>12</v>
      </c>
    </row>
    <row r="347" spans="2:14" ht="12.75" customHeight="1" x14ac:dyDescent="0.2">
      <c r="B347" s="4">
        <v>2003</v>
      </c>
      <c r="C347" s="2" t="s">
        <v>32</v>
      </c>
      <c r="D347" s="4" t="s">
        <v>12</v>
      </c>
      <c r="E347" s="4" t="s">
        <v>14</v>
      </c>
      <c r="F347" s="2" t="s">
        <v>222</v>
      </c>
      <c r="G347" s="1" t="s">
        <v>104</v>
      </c>
      <c r="H347" s="13"/>
      <c r="K347" s="2">
        <v>12</v>
      </c>
      <c r="L347" s="2">
        <f t="shared" si="47"/>
        <v>12</v>
      </c>
      <c r="M347" s="2" t="s">
        <v>565</v>
      </c>
      <c r="N347" s="7">
        <f t="shared" si="48"/>
        <v>24</v>
      </c>
    </row>
    <row r="348" spans="2:14" ht="12.75" customHeight="1" x14ac:dyDescent="0.2">
      <c r="B348" s="4">
        <v>2003</v>
      </c>
      <c r="C348" s="2" t="s">
        <v>103</v>
      </c>
      <c r="D348" s="4" t="s">
        <v>12</v>
      </c>
      <c r="E348" s="4" t="s">
        <v>14</v>
      </c>
      <c r="F348" s="2" t="s">
        <v>221</v>
      </c>
      <c r="G348" s="1" t="s">
        <v>338</v>
      </c>
      <c r="H348" s="13"/>
      <c r="K348" s="2">
        <v>12</v>
      </c>
      <c r="L348" s="2">
        <f t="shared" si="47"/>
        <v>12</v>
      </c>
      <c r="N348" s="7">
        <f t="shared" si="48"/>
        <v>12</v>
      </c>
    </row>
    <row r="349" spans="2:14" ht="12.75" customHeight="1" x14ac:dyDescent="0.2">
      <c r="B349" s="4">
        <v>2004</v>
      </c>
      <c r="C349" s="2" t="s">
        <v>78</v>
      </c>
      <c r="D349" s="4" t="s">
        <v>12</v>
      </c>
      <c r="E349" s="4" t="s">
        <v>14</v>
      </c>
      <c r="F349" s="2" t="s">
        <v>222</v>
      </c>
      <c r="G349" s="1" t="s">
        <v>339</v>
      </c>
      <c r="H349" s="13"/>
      <c r="K349" s="2">
        <v>12</v>
      </c>
      <c r="L349" s="2">
        <f t="shared" si="47"/>
        <v>12</v>
      </c>
      <c r="M349" s="2" t="s">
        <v>565</v>
      </c>
      <c r="N349" s="7">
        <f t="shared" si="48"/>
        <v>24</v>
      </c>
    </row>
    <row r="350" spans="2:14" ht="12.75" customHeight="1" x14ac:dyDescent="0.2">
      <c r="B350" s="4">
        <v>2005</v>
      </c>
      <c r="C350" s="2" t="s">
        <v>86</v>
      </c>
      <c r="D350" s="4" t="s">
        <v>12</v>
      </c>
      <c r="E350" s="4" t="s">
        <v>14</v>
      </c>
      <c r="F350" s="2" t="s">
        <v>221</v>
      </c>
      <c r="G350" s="1" t="s">
        <v>104</v>
      </c>
      <c r="H350" s="13"/>
      <c r="K350" s="2">
        <v>12</v>
      </c>
      <c r="L350" s="2">
        <f t="shared" si="47"/>
        <v>12</v>
      </c>
      <c r="N350" s="7">
        <f t="shared" si="48"/>
        <v>12</v>
      </c>
    </row>
    <row r="351" spans="2:14" ht="12.75" customHeight="1" x14ac:dyDescent="0.2">
      <c r="B351" s="4">
        <v>2006</v>
      </c>
      <c r="C351" s="2" t="s">
        <v>30</v>
      </c>
      <c r="D351" s="4" t="s">
        <v>5</v>
      </c>
      <c r="E351" s="4" t="s">
        <v>6</v>
      </c>
      <c r="F351" s="2" t="s">
        <v>222</v>
      </c>
      <c r="G351" s="1" t="s">
        <v>75</v>
      </c>
      <c r="H351" s="13"/>
      <c r="J351" s="2">
        <v>9</v>
      </c>
      <c r="L351" s="2">
        <f t="shared" si="47"/>
        <v>9</v>
      </c>
      <c r="M351" s="2" t="s">
        <v>565</v>
      </c>
      <c r="N351" s="7">
        <f t="shared" si="48"/>
        <v>18</v>
      </c>
    </row>
    <row r="352" spans="2:14" ht="12.75" customHeight="1" x14ac:dyDescent="0.2">
      <c r="B352" s="4">
        <v>2006</v>
      </c>
      <c r="C352" s="2" t="s">
        <v>54</v>
      </c>
      <c r="D352" s="4" t="s">
        <v>5</v>
      </c>
      <c r="E352" s="4" t="s">
        <v>41</v>
      </c>
      <c r="F352" s="2" t="s">
        <v>222</v>
      </c>
      <c r="G352" s="1" t="s">
        <v>340</v>
      </c>
      <c r="H352" s="13"/>
      <c r="J352" s="2">
        <v>9</v>
      </c>
      <c r="L352" s="2">
        <f t="shared" si="47"/>
        <v>9</v>
      </c>
      <c r="N352" s="7">
        <f t="shared" si="48"/>
        <v>9</v>
      </c>
    </row>
    <row r="353" spans="2:14" ht="12.75" customHeight="1" x14ac:dyDescent="0.2">
      <c r="B353" s="4">
        <v>2006</v>
      </c>
      <c r="C353" s="2" t="s">
        <v>40</v>
      </c>
      <c r="D353" s="4" t="s">
        <v>5</v>
      </c>
      <c r="E353" s="4" t="s">
        <v>41</v>
      </c>
      <c r="F353" s="2" t="s">
        <v>222</v>
      </c>
      <c r="G353" s="1" t="s">
        <v>341</v>
      </c>
      <c r="H353" s="13">
        <v>3</v>
      </c>
      <c r="J353" s="2">
        <v>9</v>
      </c>
      <c r="L353" s="2">
        <f t="shared" si="47"/>
        <v>12</v>
      </c>
      <c r="M353" s="2" t="s">
        <v>565</v>
      </c>
      <c r="N353" s="7">
        <f t="shared" si="48"/>
        <v>24</v>
      </c>
    </row>
    <row r="354" spans="2:14" ht="12.75" customHeight="1" x14ac:dyDescent="0.2">
      <c r="B354" s="4">
        <v>2010</v>
      </c>
      <c r="C354" s="2" t="s">
        <v>342</v>
      </c>
      <c r="D354" s="4" t="s">
        <v>12</v>
      </c>
      <c r="E354" s="4" t="s">
        <v>14</v>
      </c>
      <c r="F354" s="2" t="s">
        <v>221</v>
      </c>
      <c r="G354" s="1" t="s">
        <v>205</v>
      </c>
      <c r="H354" s="13">
        <v>3</v>
      </c>
      <c r="K354" s="2">
        <v>12</v>
      </c>
      <c r="L354" s="2">
        <f t="shared" si="47"/>
        <v>15</v>
      </c>
      <c r="N354" s="7">
        <f t="shared" si="48"/>
        <v>15</v>
      </c>
    </row>
    <row r="355" spans="2:14" ht="12.75" customHeight="1" x14ac:dyDescent="0.2">
      <c r="B355" s="4">
        <v>2010</v>
      </c>
      <c r="C355" s="2" t="s">
        <v>135</v>
      </c>
      <c r="D355" s="4" t="s">
        <v>5</v>
      </c>
      <c r="E355" s="4" t="s">
        <v>14</v>
      </c>
      <c r="F355" s="2" t="s">
        <v>221</v>
      </c>
      <c r="G355" s="1" t="s">
        <v>343</v>
      </c>
      <c r="H355" s="16">
        <v>3</v>
      </c>
      <c r="J355" s="2">
        <v>9</v>
      </c>
      <c r="L355" s="2">
        <f t="shared" si="47"/>
        <v>12</v>
      </c>
      <c r="N355" s="7">
        <f t="shared" si="48"/>
        <v>12</v>
      </c>
    </row>
    <row r="356" spans="2:14" ht="12.75" customHeight="1" x14ac:dyDescent="0.2">
      <c r="B356" s="4">
        <v>2010</v>
      </c>
      <c r="C356" s="2" t="s">
        <v>40</v>
      </c>
      <c r="D356" s="4" t="s">
        <v>1</v>
      </c>
      <c r="E356" s="4" t="s">
        <v>41</v>
      </c>
      <c r="F356" s="2" t="s">
        <v>221</v>
      </c>
      <c r="G356" s="1" t="s">
        <v>190</v>
      </c>
      <c r="L356" s="2">
        <f t="shared" si="47"/>
        <v>0</v>
      </c>
      <c r="N356" s="7">
        <f t="shared" si="48"/>
        <v>0</v>
      </c>
    </row>
    <row r="357" spans="2:14" x14ac:dyDescent="0.2">
      <c r="G357" s="5" t="s">
        <v>563</v>
      </c>
      <c r="H357" s="14">
        <f>SUM(H332:H356)</f>
        <v>21</v>
      </c>
      <c r="I357" s="14">
        <f t="shared" ref="I357:N357" si="49">SUM(I332:I356)</f>
        <v>24</v>
      </c>
      <c r="J357" s="14">
        <f t="shared" si="49"/>
        <v>72</v>
      </c>
      <c r="K357" s="14">
        <f t="shared" si="49"/>
        <v>132</v>
      </c>
      <c r="L357" s="14">
        <f t="shared" si="49"/>
        <v>249</v>
      </c>
      <c r="M357" s="14">
        <f t="shared" si="49"/>
        <v>0</v>
      </c>
      <c r="N357" s="15">
        <f t="shared" si="49"/>
        <v>327</v>
      </c>
    </row>
    <row r="358" spans="2:14" x14ac:dyDescent="0.2">
      <c r="G358" s="1"/>
    </row>
    <row r="359" spans="2:14" x14ac:dyDescent="0.2">
      <c r="B359" s="2" t="s">
        <v>344</v>
      </c>
      <c r="G359" s="1"/>
    </row>
    <row r="360" spans="2:14" x14ac:dyDescent="0.2">
      <c r="G360" s="1"/>
    </row>
    <row r="361" spans="2:14" x14ac:dyDescent="0.2">
      <c r="G361" s="1"/>
    </row>
    <row r="362" spans="2:14" ht="12.75" customHeight="1" x14ac:dyDescent="0.2">
      <c r="B362" s="4">
        <v>1999</v>
      </c>
      <c r="C362" s="2" t="s">
        <v>30</v>
      </c>
      <c r="D362" s="4" t="s">
        <v>166</v>
      </c>
      <c r="E362" s="4" t="s">
        <v>6</v>
      </c>
      <c r="F362" s="2" t="s">
        <v>177</v>
      </c>
      <c r="G362" s="1" t="s">
        <v>282</v>
      </c>
      <c r="H362" s="13"/>
      <c r="L362" s="2">
        <f t="shared" ref="L362:L373" si="50">SUM(H362:K362)</f>
        <v>0</v>
      </c>
      <c r="N362" s="7">
        <f t="shared" ref="N362:N373" si="51">IF(OR(M362=0,M362=""),L362,L362*2)</f>
        <v>0</v>
      </c>
    </row>
    <row r="363" spans="2:14" ht="12.75" customHeight="1" x14ac:dyDescent="0.2">
      <c r="B363" s="4">
        <v>2000</v>
      </c>
      <c r="C363" s="2" t="s">
        <v>197</v>
      </c>
      <c r="D363" s="4" t="s">
        <v>9</v>
      </c>
      <c r="E363" s="4" t="s">
        <v>14</v>
      </c>
      <c r="F363" s="2" t="s">
        <v>177</v>
      </c>
      <c r="G363" s="1" t="s">
        <v>327</v>
      </c>
      <c r="H363" s="13">
        <v>3</v>
      </c>
      <c r="L363" s="2">
        <f t="shared" si="50"/>
        <v>3</v>
      </c>
      <c r="N363" s="7">
        <f t="shared" si="51"/>
        <v>3</v>
      </c>
    </row>
    <row r="364" spans="2:14" ht="12.75" customHeight="1" x14ac:dyDescent="0.2">
      <c r="B364" s="4">
        <v>2000</v>
      </c>
      <c r="C364" s="2" t="s">
        <v>32</v>
      </c>
      <c r="D364" s="4" t="s">
        <v>1</v>
      </c>
      <c r="E364" s="4" t="s">
        <v>14</v>
      </c>
      <c r="F364" s="2" t="s">
        <v>177</v>
      </c>
      <c r="G364" s="1" t="s">
        <v>106</v>
      </c>
      <c r="H364" s="13"/>
      <c r="L364" s="2">
        <f t="shared" si="50"/>
        <v>0</v>
      </c>
      <c r="N364" s="7">
        <f t="shared" si="51"/>
        <v>0</v>
      </c>
    </row>
    <row r="365" spans="2:14" ht="12.75" customHeight="1" x14ac:dyDescent="0.2">
      <c r="B365" s="4">
        <v>2001</v>
      </c>
      <c r="C365" s="2" t="s">
        <v>103</v>
      </c>
      <c r="D365" s="4" t="s">
        <v>12</v>
      </c>
      <c r="E365" s="4" t="s">
        <v>14</v>
      </c>
      <c r="F365" s="2" t="s">
        <v>177</v>
      </c>
      <c r="G365" s="1" t="s">
        <v>28</v>
      </c>
      <c r="H365" s="13"/>
      <c r="K365" s="2">
        <v>12</v>
      </c>
      <c r="L365" s="2">
        <f t="shared" si="50"/>
        <v>12</v>
      </c>
      <c r="N365" s="7">
        <f t="shared" si="51"/>
        <v>12</v>
      </c>
    </row>
    <row r="366" spans="2:14" ht="12.75" customHeight="1" x14ac:dyDescent="0.2">
      <c r="B366" s="4">
        <v>2002</v>
      </c>
      <c r="C366" s="2" t="s">
        <v>143</v>
      </c>
      <c r="D366" s="4" t="s">
        <v>5</v>
      </c>
      <c r="E366" s="4" t="s">
        <v>2</v>
      </c>
      <c r="F366" s="2" t="s">
        <v>177</v>
      </c>
      <c r="G366" s="1" t="s">
        <v>345</v>
      </c>
      <c r="H366" s="13">
        <v>6</v>
      </c>
      <c r="J366" s="2">
        <v>9</v>
      </c>
      <c r="L366" s="2">
        <f t="shared" si="50"/>
        <v>15</v>
      </c>
      <c r="N366" s="7">
        <f t="shared" si="51"/>
        <v>15</v>
      </c>
    </row>
    <row r="367" spans="2:14" ht="12.75" customHeight="1" x14ac:dyDescent="0.2">
      <c r="B367" s="4">
        <v>2003</v>
      </c>
      <c r="C367" s="2" t="s">
        <v>78</v>
      </c>
      <c r="D367" s="4" t="s">
        <v>1</v>
      </c>
      <c r="E367" s="4" t="s">
        <v>14</v>
      </c>
      <c r="F367" s="2" t="s">
        <v>222</v>
      </c>
      <c r="G367" s="1" t="s">
        <v>346</v>
      </c>
      <c r="H367" s="13"/>
      <c r="L367" s="2">
        <f t="shared" si="50"/>
        <v>0</v>
      </c>
      <c r="N367" s="7">
        <f t="shared" si="51"/>
        <v>0</v>
      </c>
    </row>
    <row r="368" spans="2:14" ht="12.75" customHeight="1" x14ac:dyDescent="0.2">
      <c r="B368" s="4">
        <v>2004</v>
      </c>
      <c r="C368" s="2" t="s">
        <v>78</v>
      </c>
      <c r="D368" s="4" t="s">
        <v>17</v>
      </c>
      <c r="E368" s="4" t="s">
        <v>14</v>
      </c>
      <c r="F368" s="2" t="s">
        <v>222</v>
      </c>
      <c r="G368" s="1" t="s">
        <v>7</v>
      </c>
      <c r="H368" s="13"/>
      <c r="I368" s="2">
        <v>6</v>
      </c>
      <c r="L368" s="2">
        <f t="shared" si="50"/>
        <v>6</v>
      </c>
      <c r="M368" s="2" t="s">
        <v>565</v>
      </c>
      <c r="N368" s="7">
        <f t="shared" si="51"/>
        <v>12</v>
      </c>
    </row>
    <row r="369" spans="2:14" ht="12.75" customHeight="1" x14ac:dyDescent="0.2">
      <c r="B369" s="4">
        <v>2004</v>
      </c>
      <c r="C369" s="2" t="s">
        <v>153</v>
      </c>
      <c r="D369" s="4" t="s">
        <v>12</v>
      </c>
      <c r="E369" s="4" t="s">
        <v>14</v>
      </c>
      <c r="F369" s="2" t="s">
        <v>222</v>
      </c>
      <c r="G369" s="1" t="s">
        <v>81</v>
      </c>
      <c r="H369" s="13"/>
      <c r="K369" s="2">
        <v>12</v>
      </c>
      <c r="L369" s="2">
        <f t="shared" si="50"/>
        <v>12</v>
      </c>
      <c r="N369" s="7">
        <f t="shared" si="51"/>
        <v>12</v>
      </c>
    </row>
    <row r="370" spans="2:14" ht="12.75" customHeight="1" x14ac:dyDescent="0.2">
      <c r="B370" s="4">
        <v>2005</v>
      </c>
      <c r="C370" s="2" t="s">
        <v>311</v>
      </c>
      <c r="D370" s="4" t="s">
        <v>17</v>
      </c>
      <c r="E370" s="4" t="s">
        <v>6</v>
      </c>
      <c r="F370" s="2" t="s">
        <v>222</v>
      </c>
      <c r="G370" s="1" t="s">
        <v>347</v>
      </c>
      <c r="H370" s="13"/>
      <c r="I370" s="2">
        <v>6</v>
      </c>
      <c r="L370" s="2">
        <f t="shared" si="50"/>
        <v>6</v>
      </c>
      <c r="N370" s="7">
        <f t="shared" si="51"/>
        <v>6</v>
      </c>
    </row>
    <row r="371" spans="2:14" ht="12.75" customHeight="1" x14ac:dyDescent="0.2">
      <c r="B371" s="4">
        <v>2006</v>
      </c>
      <c r="C371" s="2" t="s">
        <v>78</v>
      </c>
      <c r="D371" s="4" t="s">
        <v>17</v>
      </c>
      <c r="E371" s="4" t="s">
        <v>14</v>
      </c>
      <c r="F371" s="2" t="s">
        <v>222</v>
      </c>
      <c r="G371" s="1" t="s">
        <v>190</v>
      </c>
      <c r="H371" s="13"/>
      <c r="I371" s="2">
        <v>6</v>
      </c>
      <c r="L371" s="2">
        <f t="shared" si="50"/>
        <v>6</v>
      </c>
      <c r="M371" s="2" t="s">
        <v>565</v>
      </c>
      <c r="N371" s="7">
        <f t="shared" si="51"/>
        <v>12</v>
      </c>
    </row>
    <row r="372" spans="2:14" ht="12.75" customHeight="1" x14ac:dyDescent="0.2">
      <c r="B372" s="4">
        <v>2006</v>
      </c>
      <c r="C372" s="2" t="s">
        <v>182</v>
      </c>
      <c r="D372" s="4" t="s">
        <v>12</v>
      </c>
      <c r="E372" s="4" t="s">
        <v>14</v>
      </c>
      <c r="F372" s="2" t="s">
        <v>222</v>
      </c>
      <c r="G372" s="1" t="s">
        <v>348</v>
      </c>
      <c r="H372" s="13"/>
      <c r="K372" s="2">
        <v>12</v>
      </c>
      <c r="L372" s="2">
        <f t="shared" si="50"/>
        <v>12</v>
      </c>
      <c r="N372" s="7">
        <f t="shared" si="51"/>
        <v>12</v>
      </c>
    </row>
    <row r="373" spans="2:14" ht="12.75" customHeight="1" x14ac:dyDescent="0.2">
      <c r="B373" s="4">
        <v>2006</v>
      </c>
      <c r="C373" s="2" t="s">
        <v>32</v>
      </c>
      <c r="D373" s="4" t="s">
        <v>17</v>
      </c>
      <c r="E373" s="4" t="s">
        <v>14</v>
      </c>
      <c r="F373" s="2" t="s">
        <v>222</v>
      </c>
      <c r="G373" s="1" t="s">
        <v>33</v>
      </c>
      <c r="I373" s="2">
        <v>6</v>
      </c>
      <c r="L373" s="2">
        <f t="shared" si="50"/>
        <v>6</v>
      </c>
      <c r="M373" s="2" t="s">
        <v>565</v>
      </c>
      <c r="N373" s="7">
        <f t="shared" si="51"/>
        <v>12</v>
      </c>
    </row>
    <row r="374" spans="2:14" x14ac:dyDescent="0.2">
      <c r="G374" s="5" t="s">
        <v>563</v>
      </c>
      <c r="H374" s="14">
        <f>SUM(H362:H373)</f>
        <v>9</v>
      </c>
      <c r="I374" s="14">
        <f t="shared" ref="I374:N374" si="52">SUM(I362:I373)</f>
        <v>24</v>
      </c>
      <c r="J374" s="14">
        <f t="shared" si="52"/>
        <v>9</v>
      </c>
      <c r="K374" s="14">
        <f t="shared" si="52"/>
        <v>36</v>
      </c>
      <c r="L374" s="14">
        <f t="shared" si="52"/>
        <v>78</v>
      </c>
      <c r="M374" s="14">
        <f t="shared" si="52"/>
        <v>0</v>
      </c>
      <c r="N374" s="15">
        <f t="shared" si="52"/>
        <v>96</v>
      </c>
    </row>
    <row r="375" spans="2:14" x14ac:dyDescent="0.2">
      <c r="G375" s="1"/>
    </row>
    <row r="376" spans="2:14" x14ac:dyDescent="0.2">
      <c r="B376" s="2" t="s">
        <v>349</v>
      </c>
      <c r="G376" s="1"/>
    </row>
    <row r="377" spans="2:14" x14ac:dyDescent="0.2">
      <c r="G377" s="1"/>
    </row>
    <row r="378" spans="2:14" x14ac:dyDescent="0.2">
      <c r="G378" s="1"/>
    </row>
    <row r="379" spans="2:14" ht="12.75" customHeight="1" x14ac:dyDescent="0.2">
      <c r="B379" s="4">
        <v>2003</v>
      </c>
      <c r="C379" s="2" t="s">
        <v>311</v>
      </c>
      <c r="D379" s="4" t="s">
        <v>17</v>
      </c>
      <c r="E379" s="4" t="s">
        <v>6</v>
      </c>
      <c r="F379" s="2" t="s">
        <v>222</v>
      </c>
      <c r="G379" s="1" t="s">
        <v>43</v>
      </c>
      <c r="H379" s="13"/>
      <c r="I379" s="2">
        <v>6</v>
      </c>
      <c r="L379" s="2">
        <f>SUM(H379:K379)</f>
        <v>6</v>
      </c>
      <c r="N379" s="7">
        <f>IF(OR(M379=0,M379=""),L379,L379*2)</f>
        <v>6</v>
      </c>
    </row>
    <row r="380" spans="2:14" ht="12.75" customHeight="1" x14ac:dyDescent="0.2">
      <c r="B380" s="4">
        <v>2003</v>
      </c>
      <c r="C380" s="2" t="s">
        <v>40</v>
      </c>
      <c r="D380" s="4" t="s">
        <v>1</v>
      </c>
      <c r="E380" s="4" t="s">
        <v>41</v>
      </c>
      <c r="F380" s="2" t="s">
        <v>222</v>
      </c>
      <c r="G380" s="1" t="s">
        <v>13</v>
      </c>
      <c r="H380" s="13"/>
      <c r="L380" s="2">
        <f>SUM(H380:K380)</f>
        <v>0</v>
      </c>
      <c r="N380" s="7">
        <f>IF(OR(M380=0,M380=""),L380,L380*2)</f>
        <v>0</v>
      </c>
    </row>
    <row r="381" spans="2:14" ht="12.75" customHeight="1" x14ac:dyDescent="0.2">
      <c r="B381" s="4">
        <v>2004</v>
      </c>
      <c r="C381" s="2" t="s">
        <v>532</v>
      </c>
      <c r="D381" s="4" t="s">
        <v>17</v>
      </c>
      <c r="E381" s="4" t="s">
        <v>14</v>
      </c>
      <c r="F381" s="2" t="s">
        <v>222</v>
      </c>
      <c r="G381" s="1" t="s">
        <v>33</v>
      </c>
      <c r="H381" s="13"/>
      <c r="I381" s="2">
        <v>6</v>
      </c>
      <c r="L381" s="2">
        <f>SUM(H381:K381)</f>
        <v>6</v>
      </c>
      <c r="M381" s="2" t="s">
        <v>565</v>
      </c>
      <c r="N381" s="7">
        <f>IF(OR(M381=0,M381=""),L381,L381*2)</f>
        <v>12</v>
      </c>
    </row>
    <row r="382" spans="2:14" ht="12.75" customHeight="1" x14ac:dyDescent="0.2">
      <c r="B382" s="4">
        <v>2005</v>
      </c>
      <c r="C382" s="2" t="s">
        <v>30</v>
      </c>
      <c r="D382" s="4" t="s">
        <v>12</v>
      </c>
      <c r="E382" s="4" t="s">
        <v>6</v>
      </c>
      <c r="F382" s="2" t="s">
        <v>222</v>
      </c>
      <c r="G382" s="1" t="s">
        <v>204</v>
      </c>
      <c r="H382" s="13"/>
      <c r="K382" s="2">
        <v>12</v>
      </c>
      <c r="L382" s="2">
        <f>SUM(H382:K382)</f>
        <v>12</v>
      </c>
      <c r="M382" s="2" t="s">
        <v>565</v>
      </c>
      <c r="N382" s="7">
        <f>IF(OR(M382=0,M382=""),L382,L382*2)</f>
        <v>24</v>
      </c>
    </row>
    <row r="383" spans="2:14" ht="12.75" customHeight="1" x14ac:dyDescent="0.2">
      <c r="B383" s="4">
        <v>2005</v>
      </c>
      <c r="C383" s="2" t="s">
        <v>32</v>
      </c>
      <c r="D383" s="4" t="s">
        <v>1</v>
      </c>
      <c r="E383" s="4" t="s">
        <v>14</v>
      </c>
      <c r="F383" s="2" t="s">
        <v>196</v>
      </c>
      <c r="G383" s="1" t="s">
        <v>39</v>
      </c>
      <c r="L383" s="2">
        <f>SUM(H383:K383)</f>
        <v>0</v>
      </c>
      <c r="N383" s="7">
        <f>IF(OR(M383=0,M383=""),L383,L383*2)</f>
        <v>0</v>
      </c>
    </row>
    <row r="384" spans="2:14" x14ac:dyDescent="0.2">
      <c r="G384" s="5" t="s">
        <v>563</v>
      </c>
      <c r="H384" s="14">
        <f>SUM(H379:H383)</f>
        <v>0</v>
      </c>
      <c r="I384" s="14">
        <f t="shared" ref="I384:N384" si="53">SUM(I379:I383)</f>
        <v>12</v>
      </c>
      <c r="J384" s="14">
        <f t="shared" si="53"/>
        <v>0</v>
      </c>
      <c r="K384" s="14">
        <f t="shared" si="53"/>
        <v>12</v>
      </c>
      <c r="L384" s="14">
        <f t="shared" si="53"/>
        <v>24</v>
      </c>
      <c r="M384" s="14">
        <f t="shared" si="53"/>
        <v>0</v>
      </c>
      <c r="N384" s="15">
        <f t="shared" si="53"/>
        <v>42</v>
      </c>
    </row>
    <row r="385" spans="2:14" x14ac:dyDescent="0.2">
      <c r="G385" s="1"/>
    </row>
    <row r="386" spans="2:14" x14ac:dyDescent="0.2">
      <c r="B386" s="2" t="s">
        <v>350</v>
      </c>
      <c r="G386" s="1"/>
    </row>
    <row r="387" spans="2:14" x14ac:dyDescent="0.2">
      <c r="G387" s="1"/>
    </row>
    <row r="388" spans="2:14" ht="12.75" customHeight="1" x14ac:dyDescent="0.2">
      <c r="B388" s="4">
        <v>2000</v>
      </c>
      <c r="C388" s="2" t="s">
        <v>533</v>
      </c>
      <c r="D388" s="4" t="s">
        <v>351</v>
      </c>
      <c r="E388" s="4" t="s">
        <v>2</v>
      </c>
      <c r="F388" s="2" t="s">
        <v>121</v>
      </c>
      <c r="G388" s="1" t="s">
        <v>352</v>
      </c>
      <c r="H388" s="13">
        <v>3</v>
      </c>
      <c r="L388" s="2">
        <f t="shared" ref="L388:L394" si="54">SUM(H388:K388)</f>
        <v>3</v>
      </c>
      <c r="N388" s="7">
        <f t="shared" ref="N388:N394" si="55">IF(OR(M388=0,M388=""),L388,L388*2)</f>
        <v>3</v>
      </c>
    </row>
    <row r="389" spans="2:14" ht="12.75" customHeight="1" x14ac:dyDescent="0.2">
      <c r="B389" s="4">
        <v>2001</v>
      </c>
      <c r="C389" s="2" t="s">
        <v>78</v>
      </c>
      <c r="D389" s="4" t="s">
        <v>1</v>
      </c>
      <c r="E389" s="4" t="s">
        <v>14</v>
      </c>
      <c r="F389" s="2" t="s">
        <v>121</v>
      </c>
      <c r="G389" s="1" t="s">
        <v>92</v>
      </c>
      <c r="H389" s="13"/>
      <c r="L389" s="2">
        <f t="shared" si="54"/>
        <v>0</v>
      </c>
      <c r="N389" s="7">
        <f t="shared" si="55"/>
        <v>0</v>
      </c>
    </row>
    <row r="390" spans="2:14" ht="12.75" customHeight="1" x14ac:dyDescent="0.2">
      <c r="B390" s="4">
        <v>2001</v>
      </c>
      <c r="C390" s="2" t="s">
        <v>86</v>
      </c>
      <c r="D390" s="4" t="s">
        <v>17</v>
      </c>
      <c r="E390" s="4" t="s">
        <v>14</v>
      </c>
      <c r="F390" s="2" t="s">
        <v>121</v>
      </c>
      <c r="G390" s="1" t="s">
        <v>353</v>
      </c>
      <c r="H390" s="13"/>
      <c r="I390" s="2">
        <v>6</v>
      </c>
      <c r="L390" s="2">
        <f t="shared" si="54"/>
        <v>6</v>
      </c>
      <c r="N390" s="7">
        <f t="shared" si="55"/>
        <v>6</v>
      </c>
    </row>
    <row r="391" spans="2:14" ht="12.75" customHeight="1" x14ac:dyDescent="0.2">
      <c r="B391" s="4">
        <v>2002</v>
      </c>
      <c r="C391" s="2" t="s">
        <v>188</v>
      </c>
      <c r="D391" s="4" t="s">
        <v>17</v>
      </c>
      <c r="E391" s="4" t="s">
        <v>2</v>
      </c>
      <c r="F391" s="2" t="s">
        <v>121</v>
      </c>
      <c r="G391" s="1" t="s">
        <v>15</v>
      </c>
      <c r="H391" s="13"/>
      <c r="I391" s="2">
        <v>6</v>
      </c>
      <c r="L391" s="2">
        <f t="shared" si="54"/>
        <v>6</v>
      </c>
      <c r="N391" s="7">
        <f t="shared" si="55"/>
        <v>6</v>
      </c>
    </row>
    <row r="392" spans="2:14" ht="12.75" customHeight="1" x14ac:dyDescent="0.2">
      <c r="B392" s="4">
        <v>2002</v>
      </c>
      <c r="C392" s="2" t="s">
        <v>40</v>
      </c>
      <c r="D392" s="4" t="s">
        <v>17</v>
      </c>
      <c r="E392" s="4" t="s">
        <v>41</v>
      </c>
      <c r="F392" s="2" t="s">
        <v>222</v>
      </c>
      <c r="G392" s="1" t="s">
        <v>254</v>
      </c>
      <c r="H392" s="13">
        <v>3</v>
      </c>
      <c r="I392" s="2">
        <v>6</v>
      </c>
      <c r="L392" s="2">
        <f t="shared" si="54"/>
        <v>9</v>
      </c>
      <c r="M392" s="2" t="s">
        <v>565</v>
      </c>
      <c r="N392" s="7">
        <f t="shared" si="55"/>
        <v>18</v>
      </c>
    </row>
    <row r="393" spans="2:14" ht="12.75" customHeight="1" x14ac:dyDescent="0.2">
      <c r="B393" s="4">
        <v>2003</v>
      </c>
      <c r="C393" s="2" t="s">
        <v>534</v>
      </c>
      <c r="D393" s="4" t="s">
        <v>12</v>
      </c>
      <c r="E393" s="4" t="s">
        <v>14</v>
      </c>
      <c r="F393" s="2" t="s">
        <v>222</v>
      </c>
      <c r="G393" s="1" t="s">
        <v>354</v>
      </c>
      <c r="H393" s="13">
        <v>3</v>
      </c>
      <c r="K393" s="2">
        <v>12</v>
      </c>
      <c r="L393" s="2">
        <f t="shared" si="54"/>
        <v>15</v>
      </c>
      <c r="N393" s="7">
        <f t="shared" si="55"/>
        <v>15</v>
      </c>
    </row>
    <row r="394" spans="2:14" ht="12.75" customHeight="1" x14ac:dyDescent="0.2">
      <c r="B394" s="4">
        <v>2003</v>
      </c>
      <c r="C394" s="2" t="s">
        <v>27</v>
      </c>
      <c r="D394" s="4" t="s">
        <v>17</v>
      </c>
      <c r="E394" s="4" t="s">
        <v>6</v>
      </c>
      <c r="F394" s="2" t="s">
        <v>222</v>
      </c>
      <c r="G394" s="1" t="s">
        <v>45</v>
      </c>
      <c r="I394" s="2">
        <v>6</v>
      </c>
      <c r="L394" s="2">
        <f t="shared" si="54"/>
        <v>6</v>
      </c>
      <c r="N394" s="7">
        <f t="shared" si="55"/>
        <v>6</v>
      </c>
    </row>
    <row r="395" spans="2:14" x14ac:dyDescent="0.2">
      <c r="G395" s="5" t="s">
        <v>563</v>
      </c>
      <c r="H395" s="14">
        <f>SUM(H388:H394)</f>
        <v>9</v>
      </c>
      <c r="I395" s="14">
        <f t="shared" ref="I395:N395" si="56">SUM(I388:I394)</f>
        <v>24</v>
      </c>
      <c r="J395" s="14">
        <f t="shared" si="56"/>
        <v>0</v>
      </c>
      <c r="K395" s="14">
        <f t="shared" si="56"/>
        <v>12</v>
      </c>
      <c r="L395" s="14">
        <f t="shared" si="56"/>
        <v>45</v>
      </c>
      <c r="M395" s="14">
        <f t="shared" si="56"/>
        <v>0</v>
      </c>
      <c r="N395" s="15">
        <f t="shared" si="56"/>
        <v>54</v>
      </c>
    </row>
    <row r="396" spans="2:14" x14ac:dyDescent="0.2">
      <c r="G396" s="1"/>
    </row>
    <row r="397" spans="2:14" x14ac:dyDescent="0.2">
      <c r="B397" s="2" t="s">
        <v>355</v>
      </c>
      <c r="G397" s="1"/>
    </row>
    <row r="398" spans="2:14" x14ac:dyDescent="0.2">
      <c r="G398" s="1"/>
    </row>
    <row r="399" spans="2:14" x14ac:dyDescent="0.2">
      <c r="G399" s="1"/>
    </row>
    <row r="400" spans="2:14" ht="12.75" customHeight="1" x14ac:dyDescent="0.2">
      <c r="B400" s="4">
        <v>2001</v>
      </c>
      <c r="C400" s="2" t="s">
        <v>32</v>
      </c>
      <c r="D400" s="4" t="s">
        <v>1</v>
      </c>
      <c r="E400" s="4" t="s">
        <v>14</v>
      </c>
      <c r="F400" s="2" t="s">
        <v>154</v>
      </c>
      <c r="G400" s="1" t="s">
        <v>356</v>
      </c>
      <c r="H400" s="13"/>
      <c r="L400" s="2">
        <f t="shared" ref="L400:L413" si="57">SUM(H400:K400)</f>
        <v>0</v>
      </c>
      <c r="N400" s="7">
        <f t="shared" ref="N400:N413" si="58">IF(OR(M400=0,M400=""),L400,L400*2)</f>
        <v>0</v>
      </c>
    </row>
    <row r="401" spans="2:14" ht="12.75" customHeight="1" x14ac:dyDescent="0.2">
      <c r="B401" s="4">
        <v>2001</v>
      </c>
      <c r="C401" s="2" t="s">
        <v>535</v>
      </c>
      <c r="D401" s="4" t="s">
        <v>17</v>
      </c>
      <c r="E401" s="4" t="s">
        <v>2</v>
      </c>
      <c r="F401" s="2" t="s">
        <v>154</v>
      </c>
      <c r="G401" s="1" t="s">
        <v>227</v>
      </c>
      <c r="H401" s="13">
        <v>3</v>
      </c>
      <c r="I401" s="2">
        <v>6</v>
      </c>
      <c r="L401" s="2">
        <f t="shared" si="57"/>
        <v>9</v>
      </c>
      <c r="N401" s="7">
        <f t="shared" si="58"/>
        <v>9</v>
      </c>
    </row>
    <row r="402" spans="2:14" ht="12.75" customHeight="1" x14ac:dyDescent="0.2">
      <c r="B402" s="4">
        <v>2002</v>
      </c>
      <c r="C402" s="2" t="s">
        <v>120</v>
      </c>
      <c r="D402" s="4" t="s">
        <v>12</v>
      </c>
      <c r="E402" s="4" t="s">
        <v>6</v>
      </c>
      <c r="F402" s="2" t="s">
        <v>222</v>
      </c>
      <c r="G402" s="1" t="s">
        <v>357</v>
      </c>
      <c r="H402" s="13">
        <v>3</v>
      </c>
      <c r="K402" s="2">
        <v>12</v>
      </c>
      <c r="L402" s="2">
        <f t="shared" si="57"/>
        <v>15</v>
      </c>
      <c r="N402" s="7">
        <f t="shared" si="58"/>
        <v>15</v>
      </c>
    </row>
    <row r="403" spans="2:14" ht="12.75" customHeight="1" x14ac:dyDescent="0.2">
      <c r="B403" s="4">
        <v>2002</v>
      </c>
      <c r="C403" s="2" t="s">
        <v>11</v>
      </c>
      <c r="D403" s="4" t="s">
        <v>12</v>
      </c>
      <c r="E403" s="4" t="s">
        <v>6</v>
      </c>
      <c r="F403" s="2" t="s">
        <v>154</v>
      </c>
      <c r="G403" s="1" t="s">
        <v>122</v>
      </c>
      <c r="H403" s="13">
        <v>3</v>
      </c>
      <c r="K403" s="2">
        <v>12</v>
      </c>
      <c r="L403" s="2">
        <f t="shared" si="57"/>
        <v>15</v>
      </c>
      <c r="N403" s="7">
        <f t="shared" si="58"/>
        <v>15</v>
      </c>
    </row>
    <row r="404" spans="2:14" ht="12.75" customHeight="1" x14ac:dyDescent="0.2">
      <c r="B404" s="4">
        <v>2002</v>
      </c>
      <c r="C404" s="2" t="s">
        <v>536</v>
      </c>
      <c r="D404" s="4" t="s">
        <v>5</v>
      </c>
      <c r="E404" s="4" t="s">
        <v>2</v>
      </c>
      <c r="F404" s="2" t="s">
        <v>154</v>
      </c>
      <c r="G404" s="1" t="s">
        <v>26</v>
      </c>
      <c r="H404" s="13"/>
      <c r="J404" s="2">
        <v>9</v>
      </c>
      <c r="L404" s="2">
        <f t="shared" si="57"/>
        <v>9</v>
      </c>
      <c r="N404" s="7">
        <f t="shared" si="58"/>
        <v>9</v>
      </c>
    </row>
    <row r="405" spans="2:14" ht="12.75" customHeight="1" x14ac:dyDescent="0.2">
      <c r="B405" s="4">
        <v>2003</v>
      </c>
      <c r="C405" s="2" t="s">
        <v>311</v>
      </c>
      <c r="D405" s="4" t="s">
        <v>12</v>
      </c>
      <c r="E405" s="4" t="s">
        <v>6</v>
      </c>
      <c r="F405" s="2" t="s">
        <v>222</v>
      </c>
      <c r="G405" s="1" t="s">
        <v>39</v>
      </c>
      <c r="H405" s="13"/>
      <c r="K405" s="2">
        <v>12</v>
      </c>
      <c r="L405" s="2">
        <f t="shared" si="57"/>
        <v>12</v>
      </c>
      <c r="N405" s="7">
        <f t="shared" si="58"/>
        <v>12</v>
      </c>
    </row>
    <row r="406" spans="2:14" ht="12.75" customHeight="1" x14ac:dyDescent="0.2">
      <c r="B406" s="4">
        <v>2003</v>
      </c>
      <c r="C406" s="2" t="s">
        <v>30</v>
      </c>
      <c r="D406" s="4" t="s">
        <v>5</v>
      </c>
      <c r="E406" s="4" t="s">
        <v>6</v>
      </c>
      <c r="F406" s="2" t="s">
        <v>222</v>
      </c>
      <c r="G406" s="1" t="s">
        <v>358</v>
      </c>
      <c r="H406" s="13"/>
      <c r="J406" s="2">
        <v>9</v>
      </c>
      <c r="L406" s="2">
        <f t="shared" si="57"/>
        <v>9</v>
      </c>
      <c r="M406" s="2" t="s">
        <v>565</v>
      </c>
      <c r="N406" s="7">
        <f t="shared" si="58"/>
        <v>18</v>
      </c>
    </row>
    <row r="407" spans="2:14" ht="12.75" customHeight="1" x14ac:dyDescent="0.2">
      <c r="B407" s="4">
        <v>2003</v>
      </c>
      <c r="C407" s="2" t="s">
        <v>40</v>
      </c>
      <c r="D407" s="4" t="s">
        <v>5</v>
      </c>
      <c r="E407" s="4" t="s">
        <v>41</v>
      </c>
      <c r="F407" s="2" t="s">
        <v>154</v>
      </c>
      <c r="G407" s="1" t="s">
        <v>75</v>
      </c>
      <c r="H407" s="13"/>
      <c r="J407" s="2">
        <v>9</v>
      </c>
      <c r="L407" s="2">
        <f t="shared" si="57"/>
        <v>9</v>
      </c>
      <c r="M407" s="2" t="s">
        <v>565</v>
      </c>
      <c r="N407" s="7">
        <f t="shared" si="58"/>
        <v>18</v>
      </c>
    </row>
    <row r="408" spans="2:14" ht="12.75" customHeight="1" x14ac:dyDescent="0.2">
      <c r="B408" s="4">
        <v>2007</v>
      </c>
      <c r="C408" s="2" t="s">
        <v>135</v>
      </c>
      <c r="D408" s="4" t="s">
        <v>12</v>
      </c>
      <c r="E408" s="4" t="s">
        <v>14</v>
      </c>
      <c r="F408" s="2" t="s">
        <v>154</v>
      </c>
      <c r="G408" s="1" t="s">
        <v>359</v>
      </c>
      <c r="H408" s="13"/>
      <c r="K408" s="2">
        <v>12</v>
      </c>
      <c r="L408" s="2">
        <f t="shared" si="57"/>
        <v>12</v>
      </c>
      <c r="N408" s="7">
        <f t="shared" si="58"/>
        <v>12</v>
      </c>
    </row>
    <row r="409" spans="2:14" ht="12.75" customHeight="1" x14ac:dyDescent="0.2">
      <c r="B409" s="4">
        <v>2007</v>
      </c>
      <c r="C409" s="2" t="s">
        <v>30</v>
      </c>
      <c r="D409" s="4" t="s">
        <v>17</v>
      </c>
      <c r="E409" s="4" t="s">
        <v>6</v>
      </c>
      <c r="F409" s="2" t="s">
        <v>222</v>
      </c>
      <c r="G409" s="1" t="s">
        <v>15</v>
      </c>
      <c r="H409" s="13"/>
      <c r="I409" s="2">
        <v>6</v>
      </c>
      <c r="L409" s="2">
        <f t="shared" si="57"/>
        <v>6</v>
      </c>
      <c r="M409" s="2" t="s">
        <v>565</v>
      </c>
      <c r="N409" s="7">
        <f t="shared" si="58"/>
        <v>12</v>
      </c>
    </row>
    <row r="410" spans="2:14" ht="12.75" customHeight="1" x14ac:dyDescent="0.2">
      <c r="B410" s="4">
        <v>2007</v>
      </c>
      <c r="C410" s="2" t="s">
        <v>40</v>
      </c>
      <c r="D410" s="4" t="s">
        <v>17</v>
      </c>
      <c r="E410" s="4" t="s">
        <v>41</v>
      </c>
      <c r="F410" s="2" t="s">
        <v>222</v>
      </c>
      <c r="G410" s="1" t="s">
        <v>212</v>
      </c>
      <c r="H410" s="13"/>
      <c r="I410" s="2">
        <v>6</v>
      </c>
      <c r="L410" s="2">
        <f t="shared" si="57"/>
        <v>6</v>
      </c>
      <c r="M410" s="2" t="s">
        <v>565</v>
      </c>
      <c r="N410" s="7">
        <f t="shared" si="58"/>
        <v>12</v>
      </c>
    </row>
    <row r="411" spans="2:14" ht="12.75" customHeight="1" x14ac:dyDescent="0.2">
      <c r="B411" s="4">
        <v>2007</v>
      </c>
      <c r="C411" s="2" t="s">
        <v>32</v>
      </c>
      <c r="D411" s="4" t="s">
        <v>17</v>
      </c>
      <c r="E411" s="4" t="s">
        <v>14</v>
      </c>
      <c r="F411" s="2" t="s">
        <v>222</v>
      </c>
      <c r="G411" s="1" t="s">
        <v>164</v>
      </c>
      <c r="H411" s="13">
        <v>3</v>
      </c>
      <c r="I411" s="2">
        <v>6</v>
      </c>
      <c r="L411" s="2">
        <f t="shared" si="57"/>
        <v>9</v>
      </c>
      <c r="M411" s="2" t="s">
        <v>565</v>
      </c>
      <c r="N411" s="7">
        <f t="shared" si="58"/>
        <v>18</v>
      </c>
    </row>
    <row r="412" spans="2:14" ht="12.75" customHeight="1" x14ac:dyDescent="0.2">
      <c r="B412" s="4">
        <v>2008</v>
      </c>
      <c r="C412" s="2" t="s">
        <v>135</v>
      </c>
      <c r="D412" s="4" t="s">
        <v>17</v>
      </c>
      <c r="E412" s="4" t="s">
        <v>14</v>
      </c>
      <c r="F412" s="2" t="s">
        <v>154</v>
      </c>
      <c r="G412" s="1" t="s">
        <v>85</v>
      </c>
      <c r="H412" s="13"/>
      <c r="I412" s="2">
        <v>6</v>
      </c>
      <c r="L412" s="2">
        <f t="shared" si="57"/>
        <v>6</v>
      </c>
      <c r="N412" s="7">
        <f t="shared" si="58"/>
        <v>6</v>
      </c>
    </row>
    <row r="413" spans="2:14" ht="12.75" customHeight="1" x14ac:dyDescent="0.2">
      <c r="B413" s="4">
        <v>2010</v>
      </c>
      <c r="C413" s="2" t="s">
        <v>78</v>
      </c>
      <c r="D413" s="4" t="s">
        <v>12</v>
      </c>
      <c r="E413" s="4" t="s">
        <v>14</v>
      </c>
      <c r="F413" s="2" t="s">
        <v>154</v>
      </c>
      <c r="G413" s="1" t="s">
        <v>360</v>
      </c>
      <c r="K413" s="2">
        <v>12</v>
      </c>
      <c r="L413" s="2">
        <f t="shared" si="57"/>
        <v>12</v>
      </c>
      <c r="M413" s="2" t="s">
        <v>565</v>
      </c>
      <c r="N413" s="7">
        <f t="shared" si="58"/>
        <v>24</v>
      </c>
    </row>
    <row r="414" spans="2:14" x14ac:dyDescent="0.2">
      <c r="G414" s="5" t="s">
        <v>563</v>
      </c>
      <c r="H414" s="14">
        <f>SUM(H400:H413)</f>
        <v>12</v>
      </c>
      <c r="I414" s="14">
        <f t="shared" ref="I414:N414" si="59">SUM(I400:I413)</f>
        <v>30</v>
      </c>
      <c r="J414" s="14">
        <f t="shared" si="59"/>
        <v>27</v>
      </c>
      <c r="K414" s="14">
        <f t="shared" si="59"/>
        <v>60</v>
      </c>
      <c r="L414" s="14">
        <f t="shared" si="59"/>
        <v>129</v>
      </c>
      <c r="M414" s="14">
        <f t="shared" si="59"/>
        <v>0</v>
      </c>
      <c r="N414" s="15">
        <f t="shared" si="59"/>
        <v>180</v>
      </c>
    </row>
    <row r="415" spans="2:14" x14ac:dyDescent="0.2">
      <c r="G415" s="1"/>
    </row>
    <row r="416" spans="2:14" x14ac:dyDescent="0.2">
      <c r="B416" s="2" t="s">
        <v>361</v>
      </c>
      <c r="G416" s="1"/>
    </row>
    <row r="417" spans="2:14" x14ac:dyDescent="0.2">
      <c r="G417" s="1"/>
    </row>
    <row r="418" spans="2:14" x14ac:dyDescent="0.2">
      <c r="G418" s="1"/>
    </row>
    <row r="419" spans="2:14" ht="12.75" customHeight="1" x14ac:dyDescent="0.2">
      <c r="B419" s="4">
        <v>2001</v>
      </c>
      <c r="C419" s="2" t="s">
        <v>120</v>
      </c>
      <c r="D419" s="4" t="s">
        <v>1</v>
      </c>
      <c r="E419" s="4" t="s">
        <v>6</v>
      </c>
      <c r="F419" s="2" t="s">
        <v>222</v>
      </c>
      <c r="G419" s="1" t="s">
        <v>81</v>
      </c>
      <c r="H419" s="13"/>
      <c r="L419" s="2">
        <f t="shared" ref="L419:L427" si="60">SUM(H419:K419)</f>
        <v>0</v>
      </c>
      <c r="N419" s="7">
        <f t="shared" ref="N419:N427" si="61">IF(OR(M419=0,M419=""),L419,L419*2)</f>
        <v>0</v>
      </c>
    </row>
    <row r="420" spans="2:14" ht="12.75" customHeight="1" x14ac:dyDescent="0.2">
      <c r="B420" s="4">
        <v>2001</v>
      </c>
      <c r="C420" s="2" t="s">
        <v>40</v>
      </c>
      <c r="D420" s="4" t="s">
        <v>12</v>
      </c>
      <c r="E420" s="4" t="s">
        <v>41</v>
      </c>
      <c r="F420" s="2" t="s">
        <v>150</v>
      </c>
      <c r="G420" s="1" t="s">
        <v>362</v>
      </c>
      <c r="H420" s="13"/>
      <c r="K420" s="2">
        <v>12</v>
      </c>
      <c r="L420" s="2">
        <f t="shared" si="60"/>
        <v>12</v>
      </c>
      <c r="N420" s="7">
        <f t="shared" si="61"/>
        <v>12</v>
      </c>
    </row>
    <row r="421" spans="2:14" ht="12.75" customHeight="1" x14ac:dyDescent="0.2">
      <c r="B421" s="4">
        <v>2001</v>
      </c>
      <c r="C421" s="2" t="s">
        <v>182</v>
      </c>
      <c r="D421" s="4" t="s">
        <v>17</v>
      </c>
      <c r="E421" s="4" t="s">
        <v>14</v>
      </c>
      <c r="F421" s="2" t="s">
        <v>150</v>
      </c>
      <c r="G421" s="1" t="s">
        <v>306</v>
      </c>
      <c r="H421" s="13"/>
      <c r="I421" s="2">
        <v>6</v>
      </c>
      <c r="L421" s="2">
        <f t="shared" si="60"/>
        <v>6</v>
      </c>
      <c r="N421" s="7">
        <f t="shared" si="61"/>
        <v>6</v>
      </c>
    </row>
    <row r="422" spans="2:14" ht="12.75" customHeight="1" x14ac:dyDescent="0.2">
      <c r="B422" s="4">
        <v>2002</v>
      </c>
      <c r="C422" s="2" t="s">
        <v>363</v>
      </c>
      <c r="D422" s="4" t="s">
        <v>12</v>
      </c>
      <c r="E422" s="4" t="s">
        <v>14</v>
      </c>
      <c r="F422" s="2" t="s">
        <v>150</v>
      </c>
      <c r="G422" s="1" t="s">
        <v>59</v>
      </c>
      <c r="H422" s="13"/>
      <c r="K422" s="2">
        <v>12</v>
      </c>
      <c r="L422" s="2">
        <f t="shared" si="60"/>
        <v>12</v>
      </c>
      <c r="N422" s="7">
        <f t="shared" si="61"/>
        <v>12</v>
      </c>
    </row>
    <row r="423" spans="2:14" ht="12.75" customHeight="1" x14ac:dyDescent="0.2">
      <c r="B423" s="4">
        <v>2002</v>
      </c>
      <c r="C423" s="2" t="s">
        <v>334</v>
      </c>
      <c r="D423" s="4" t="s">
        <v>12</v>
      </c>
      <c r="E423" s="4" t="s">
        <v>2</v>
      </c>
      <c r="F423" s="2" t="s">
        <v>150</v>
      </c>
      <c r="G423" s="1" t="s">
        <v>158</v>
      </c>
      <c r="H423" s="13"/>
      <c r="K423" s="2">
        <v>12</v>
      </c>
      <c r="L423" s="2">
        <f t="shared" si="60"/>
        <v>12</v>
      </c>
      <c r="N423" s="7">
        <f t="shared" si="61"/>
        <v>12</v>
      </c>
    </row>
    <row r="424" spans="2:14" ht="12.75" customHeight="1" x14ac:dyDescent="0.2">
      <c r="B424" s="4">
        <v>2002</v>
      </c>
      <c r="C424" s="2" t="s">
        <v>27</v>
      </c>
      <c r="D424" s="4" t="s">
        <v>12</v>
      </c>
      <c r="E424" s="4" t="s">
        <v>6</v>
      </c>
      <c r="F424" s="2" t="s">
        <v>150</v>
      </c>
      <c r="G424" s="1" t="s">
        <v>364</v>
      </c>
      <c r="H424" s="13">
        <v>3</v>
      </c>
      <c r="K424" s="2">
        <v>12</v>
      </c>
      <c r="L424" s="2">
        <f t="shared" si="60"/>
        <v>15</v>
      </c>
      <c r="N424" s="7">
        <f t="shared" si="61"/>
        <v>15</v>
      </c>
    </row>
    <row r="425" spans="2:14" ht="12.75" customHeight="1" x14ac:dyDescent="0.2">
      <c r="B425" s="4">
        <v>2002</v>
      </c>
      <c r="C425" s="2" t="s">
        <v>40</v>
      </c>
      <c r="D425" s="4" t="s">
        <v>5</v>
      </c>
      <c r="E425" s="4" t="s">
        <v>41</v>
      </c>
      <c r="F425" s="2" t="s">
        <v>150</v>
      </c>
      <c r="G425" s="1" t="s">
        <v>75</v>
      </c>
      <c r="H425" s="13"/>
      <c r="J425" s="2">
        <v>9</v>
      </c>
      <c r="L425" s="2">
        <f t="shared" si="60"/>
        <v>9</v>
      </c>
      <c r="M425" s="2" t="s">
        <v>565</v>
      </c>
      <c r="N425" s="7">
        <f t="shared" si="61"/>
        <v>18</v>
      </c>
    </row>
    <row r="426" spans="2:14" ht="12.75" customHeight="1" x14ac:dyDescent="0.2">
      <c r="B426" s="4">
        <v>2003</v>
      </c>
      <c r="C426" s="2" t="s">
        <v>78</v>
      </c>
      <c r="D426" s="4" t="s">
        <v>5</v>
      </c>
      <c r="E426" s="4" t="s">
        <v>14</v>
      </c>
      <c r="F426" s="2" t="s">
        <v>150</v>
      </c>
      <c r="G426" s="1" t="s">
        <v>13</v>
      </c>
      <c r="H426" s="13"/>
      <c r="J426" s="2">
        <v>9</v>
      </c>
      <c r="L426" s="2">
        <f t="shared" si="60"/>
        <v>9</v>
      </c>
      <c r="M426" s="2" t="s">
        <v>565</v>
      </c>
      <c r="N426" s="7">
        <f t="shared" si="61"/>
        <v>18</v>
      </c>
    </row>
    <row r="427" spans="2:14" ht="12.75" customHeight="1" x14ac:dyDescent="0.2">
      <c r="B427" s="4">
        <v>2007</v>
      </c>
      <c r="C427" s="2" t="s">
        <v>32</v>
      </c>
      <c r="D427" s="4" t="s">
        <v>5</v>
      </c>
      <c r="E427" s="4" t="s">
        <v>14</v>
      </c>
      <c r="F427" s="2" t="s">
        <v>222</v>
      </c>
      <c r="G427" s="1" t="s">
        <v>365</v>
      </c>
      <c r="H427" s="2">
        <v>3</v>
      </c>
      <c r="J427" s="2">
        <v>9</v>
      </c>
      <c r="L427" s="2">
        <f t="shared" si="60"/>
        <v>12</v>
      </c>
      <c r="M427" s="2" t="s">
        <v>565</v>
      </c>
      <c r="N427" s="7">
        <f t="shared" si="61"/>
        <v>24</v>
      </c>
    </row>
    <row r="428" spans="2:14" x14ac:dyDescent="0.2">
      <c r="G428" s="5" t="s">
        <v>563</v>
      </c>
      <c r="H428" s="14">
        <f>SUM(H419:H427)</f>
        <v>6</v>
      </c>
      <c r="I428" s="14">
        <f t="shared" ref="I428:N428" si="62">SUM(I419:I427)</f>
        <v>6</v>
      </c>
      <c r="J428" s="14">
        <f t="shared" si="62"/>
        <v>27</v>
      </c>
      <c r="K428" s="14">
        <f t="shared" si="62"/>
        <v>48</v>
      </c>
      <c r="L428" s="14">
        <f t="shared" si="62"/>
        <v>87</v>
      </c>
      <c r="M428" s="14">
        <f t="shared" si="62"/>
        <v>0</v>
      </c>
      <c r="N428" s="15">
        <f t="shared" si="62"/>
        <v>117</v>
      </c>
    </row>
    <row r="429" spans="2:14" x14ac:dyDescent="0.2">
      <c r="G429" s="1"/>
    </row>
    <row r="430" spans="2:14" x14ac:dyDescent="0.2">
      <c r="B430" s="2" t="s">
        <v>366</v>
      </c>
      <c r="G430" s="1"/>
    </row>
    <row r="431" spans="2:14" x14ac:dyDescent="0.2">
      <c r="G431" s="1"/>
    </row>
    <row r="432" spans="2:14" ht="12.75" customHeight="1" x14ac:dyDescent="0.2">
      <c r="B432" s="4">
        <v>2005</v>
      </c>
      <c r="C432" s="2" t="s">
        <v>135</v>
      </c>
      <c r="D432" s="4" t="s">
        <v>17</v>
      </c>
      <c r="E432" s="4" t="s">
        <v>14</v>
      </c>
      <c r="F432" s="2" t="s">
        <v>247</v>
      </c>
      <c r="G432" s="1" t="s">
        <v>367</v>
      </c>
      <c r="H432" s="13">
        <v>3</v>
      </c>
      <c r="I432" s="2">
        <v>6</v>
      </c>
      <c r="L432" s="2">
        <f t="shared" ref="L432:L441" si="63">SUM(H432:K432)</f>
        <v>9</v>
      </c>
      <c r="N432" s="7">
        <f t="shared" ref="N432:N441" si="64">IF(OR(M432=0,M432=""),L432,L432*2)</f>
        <v>9</v>
      </c>
    </row>
    <row r="433" spans="2:14" ht="12.75" customHeight="1" x14ac:dyDescent="0.2">
      <c r="B433" s="4">
        <v>2005</v>
      </c>
      <c r="C433" s="2" t="s">
        <v>120</v>
      </c>
      <c r="D433" s="4" t="s">
        <v>17</v>
      </c>
      <c r="E433" s="4" t="s">
        <v>6</v>
      </c>
      <c r="F433" s="2" t="s">
        <v>222</v>
      </c>
      <c r="G433" s="1" t="s">
        <v>45</v>
      </c>
      <c r="H433" s="13"/>
      <c r="I433" s="2">
        <v>6</v>
      </c>
      <c r="L433" s="2">
        <f t="shared" si="63"/>
        <v>6</v>
      </c>
      <c r="N433" s="7">
        <f t="shared" si="64"/>
        <v>6</v>
      </c>
    </row>
    <row r="434" spans="2:14" ht="12.75" customHeight="1" x14ac:dyDescent="0.2">
      <c r="B434" s="4">
        <v>2005</v>
      </c>
      <c r="C434" s="2" t="s">
        <v>30</v>
      </c>
      <c r="D434" s="4" t="s">
        <v>17</v>
      </c>
      <c r="E434" s="4" t="s">
        <v>6</v>
      </c>
      <c r="F434" s="2" t="s">
        <v>222</v>
      </c>
      <c r="G434" s="1" t="s">
        <v>26</v>
      </c>
      <c r="H434" s="13"/>
      <c r="I434" s="2">
        <v>6</v>
      </c>
      <c r="L434" s="2">
        <f t="shared" si="63"/>
        <v>6</v>
      </c>
      <c r="M434" s="2" t="s">
        <v>565</v>
      </c>
      <c r="N434" s="7">
        <f t="shared" si="64"/>
        <v>12</v>
      </c>
    </row>
    <row r="435" spans="2:14" ht="12.75" customHeight="1" x14ac:dyDescent="0.2">
      <c r="B435" s="4">
        <v>2006</v>
      </c>
      <c r="C435" s="2" t="s">
        <v>78</v>
      </c>
      <c r="D435" s="4" t="s">
        <v>5</v>
      </c>
      <c r="E435" s="4" t="s">
        <v>14</v>
      </c>
      <c r="F435" s="2" t="s">
        <v>222</v>
      </c>
      <c r="G435" s="1" t="s">
        <v>368</v>
      </c>
      <c r="H435" s="13"/>
      <c r="J435" s="2">
        <v>9</v>
      </c>
      <c r="L435" s="2">
        <f t="shared" si="63"/>
        <v>9</v>
      </c>
      <c r="M435" s="2" t="s">
        <v>565</v>
      </c>
      <c r="N435" s="7">
        <f t="shared" si="64"/>
        <v>18</v>
      </c>
    </row>
    <row r="436" spans="2:14" ht="12.75" customHeight="1" x14ac:dyDescent="0.2">
      <c r="B436" s="4">
        <v>2006</v>
      </c>
      <c r="C436" s="2" t="s">
        <v>290</v>
      </c>
      <c r="D436" s="4" t="s">
        <v>12</v>
      </c>
      <c r="E436" s="4" t="s">
        <v>14</v>
      </c>
      <c r="F436" s="2" t="s">
        <v>222</v>
      </c>
      <c r="G436" s="1" t="s">
        <v>59</v>
      </c>
      <c r="H436" s="13"/>
      <c r="K436" s="2">
        <v>12</v>
      </c>
      <c r="L436" s="2">
        <f t="shared" si="63"/>
        <v>12</v>
      </c>
      <c r="N436" s="7">
        <f t="shared" si="64"/>
        <v>12</v>
      </c>
    </row>
    <row r="437" spans="2:14" ht="12.75" customHeight="1" x14ac:dyDescent="0.2">
      <c r="B437" s="4">
        <v>2006</v>
      </c>
      <c r="C437" s="2" t="s">
        <v>32</v>
      </c>
      <c r="D437" s="4" t="s">
        <v>12</v>
      </c>
      <c r="E437" s="4" t="s">
        <v>14</v>
      </c>
      <c r="F437" s="2" t="s">
        <v>247</v>
      </c>
      <c r="G437" s="1" t="s">
        <v>33</v>
      </c>
      <c r="H437" s="13"/>
      <c r="K437" s="2">
        <v>12</v>
      </c>
      <c r="L437" s="2">
        <f t="shared" si="63"/>
        <v>12</v>
      </c>
      <c r="M437" s="2" t="s">
        <v>565</v>
      </c>
      <c r="N437" s="7">
        <f t="shared" si="64"/>
        <v>24</v>
      </c>
    </row>
    <row r="438" spans="2:14" ht="12.75" customHeight="1" x14ac:dyDescent="0.2">
      <c r="B438" s="4">
        <v>2006</v>
      </c>
      <c r="C438" s="2" t="s">
        <v>537</v>
      </c>
      <c r="D438" s="4" t="s">
        <v>5</v>
      </c>
      <c r="E438" s="4" t="s">
        <v>14</v>
      </c>
      <c r="F438" s="2" t="s">
        <v>222</v>
      </c>
      <c r="G438" s="1" t="s">
        <v>318</v>
      </c>
      <c r="H438" s="13">
        <v>3</v>
      </c>
      <c r="J438" s="2">
        <v>9</v>
      </c>
      <c r="L438" s="2">
        <f t="shared" si="63"/>
        <v>12</v>
      </c>
      <c r="M438" s="2" t="s">
        <v>565</v>
      </c>
      <c r="N438" s="7">
        <f t="shared" si="64"/>
        <v>24</v>
      </c>
    </row>
    <row r="439" spans="2:14" ht="12.75" customHeight="1" x14ac:dyDescent="0.2">
      <c r="B439" s="4">
        <v>2007</v>
      </c>
      <c r="C439" s="2" t="s">
        <v>537</v>
      </c>
      <c r="D439" s="4" t="s">
        <v>12</v>
      </c>
      <c r="E439" s="4" t="s">
        <v>14</v>
      </c>
      <c r="F439" s="2" t="s">
        <v>222</v>
      </c>
      <c r="G439" s="1" t="s">
        <v>369</v>
      </c>
      <c r="H439" s="13"/>
      <c r="K439" s="2">
        <v>12</v>
      </c>
      <c r="L439" s="2">
        <f t="shared" si="63"/>
        <v>12</v>
      </c>
      <c r="M439" s="2" t="s">
        <v>565</v>
      </c>
      <c r="N439" s="7">
        <f t="shared" si="64"/>
        <v>24</v>
      </c>
    </row>
    <row r="440" spans="2:14" ht="12.75" customHeight="1" x14ac:dyDescent="0.2">
      <c r="B440" s="4">
        <v>2008</v>
      </c>
      <c r="C440" s="2" t="s">
        <v>78</v>
      </c>
      <c r="D440" s="4" t="s">
        <v>17</v>
      </c>
      <c r="E440" s="4" t="s">
        <v>14</v>
      </c>
      <c r="F440" s="2" t="s">
        <v>247</v>
      </c>
      <c r="G440" s="1" t="s">
        <v>22</v>
      </c>
      <c r="H440" s="13"/>
      <c r="I440" s="2">
        <v>6</v>
      </c>
      <c r="L440" s="2">
        <f t="shared" si="63"/>
        <v>6</v>
      </c>
      <c r="M440" s="2" t="s">
        <v>565</v>
      </c>
      <c r="N440" s="7">
        <f t="shared" si="64"/>
        <v>12</v>
      </c>
    </row>
    <row r="441" spans="2:14" ht="12.75" customHeight="1" x14ac:dyDescent="0.2">
      <c r="B441" s="4">
        <v>2010</v>
      </c>
      <c r="C441" s="2" t="s">
        <v>30</v>
      </c>
      <c r="D441" s="4" t="s">
        <v>9</v>
      </c>
      <c r="E441" s="4" t="s">
        <v>6</v>
      </c>
      <c r="F441" s="2" t="s">
        <v>222</v>
      </c>
      <c r="G441" s="1" t="s">
        <v>370</v>
      </c>
      <c r="L441" s="2">
        <f t="shared" si="63"/>
        <v>0</v>
      </c>
      <c r="N441" s="7">
        <f t="shared" si="64"/>
        <v>0</v>
      </c>
    </row>
    <row r="442" spans="2:14" x14ac:dyDescent="0.2">
      <c r="G442" s="5" t="s">
        <v>563</v>
      </c>
      <c r="H442" s="14">
        <f>SUM(H432:H441)</f>
        <v>6</v>
      </c>
      <c r="I442" s="14">
        <f t="shared" ref="I442:N442" si="65">SUM(I432:I441)</f>
        <v>24</v>
      </c>
      <c r="J442" s="14">
        <f t="shared" si="65"/>
        <v>18</v>
      </c>
      <c r="K442" s="14">
        <f t="shared" si="65"/>
        <v>36</v>
      </c>
      <c r="L442" s="14">
        <f t="shared" si="65"/>
        <v>84</v>
      </c>
      <c r="M442" s="14">
        <f t="shared" si="65"/>
        <v>0</v>
      </c>
      <c r="N442" s="15">
        <f t="shared" si="65"/>
        <v>141</v>
      </c>
    </row>
    <row r="443" spans="2:14" x14ac:dyDescent="0.2">
      <c r="G443" s="1"/>
    </row>
    <row r="444" spans="2:14" x14ac:dyDescent="0.2">
      <c r="B444" s="2" t="s">
        <v>371</v>
      </c>
      <c r="G444" s="1"/>
    </row>
    <row r="445" spans="2:14" x14ac:dyDescent="0.2">
      <c r="G445" s="1"/>
    </row>
    <row r="446" spans="2:14" x14ac:dyDescent="0.2">
      <c r="G446" s="1"/>
    </row>
    <row r="447" spans="2:14" ht="12.75" customHeight="1" x14ac:dyDescent="0.2">
      <c r="B447" s="4">
        <v>2000</v>
      </c>
      <c r="C447" s="2" t="s">
        <v>32</v>
      </c>
      <c r="D447" s="4" t="s">
        <v>166</v>
      </c>
      <c r="E447" s="4" t="s">
        <v>14</v>
      </c>
      <c r="F447" s="2" t="s">
        <v>177</v>
      </c>
      <c r="G447" s="1" t="s">
        <v>372</v>
      </c>
      <c r="H447" s="13"/>
      <c r="L447" s="2">
        <f t="shared" ref="L447:L463" si="66">SUM(H447:K447)</f>
        <v>0</v>
      </c>
      <c r="N447" s="7">
        <f t="shared" ref="N447:N463" si="67">IF(OR(M447=0,M447=""),L447,L447*2)</f>
        <v>0</v>
      </c>
    </row>
    <row r="448" spans="2:14" ht="12.75" customHeight="1" x14ac:dyDescent="0.2">
      <c r="B448" s="4">
        <v>2000</v>
      </c>
      <c r="C448" s="2" t="s">
        <v>533</v>
      </c>
      <c r="D448" s="4" t="s">
        <v>351</v>
      </c>
      <c r="E448" s="4" t="s">
        <v>2</v>
      </c>
      <c r="F448" s="2" t="s">
        <v>177</v>
      </c>
      <c r="G448" s="1" t="s">
        <v>373</v>
      </c>
      <c r="H448" s="13">
        <v>3</v>
      </c>
      <c r="L448" s="2">
        <f t="shared" si="66"/>
        <v>3</v>
      </c>
      <c r="N448" s="7">
        <f t="shared" si="67"/>
        <v>3</v>
      </c>
    </row>
    <row r="449" spans="2:14" ht="12.75" customHeight="1" x14ac:dyDescent="0.2">
      <c r="B449" s="4">
        <v>2001</v>
      </c>
      <c r="C449" s="2" t="s">
        <v>78</v>
      </c>
      <c r="D449" s="4" t="s">
        <v>1</v>
      </c>
      <c r="E449" s="4" t="s">
        <v>14</v>
      </c>
      <c r="F449" s="2" t="s">
        <v>177</v>
      </c>
      <c r="G449" s="1" t="s">
        <v>22</v>
      </c>
      <c r="H449" s="13"/>
      <c r="L449" s="2">
        <f t="shared" si="66"/>
        <v>0</v>
      </c>
      <c r="M449" s="2" t="s">
        <v>565</v>
      </c>
      <c r="N449" s="7">
        <f t="shared" si="67"/>
        <v>0</v>
      </c>
    </row>
    <row r="450" spans="2:14" ht="12.75" customHeight="1" x14ac:dyDescent="0.2">
      <c r="B450" s="4">
        <v>2001</v>
      </c>
      <c r="C450" s="2" t="s">
        <v>40</v>
      </c>
      <c r="D450" s="4" t="s">
        <v>17</v>
      </c>
      <c r="E450" s="4" t="s">
        <v>41</v>
      </c>
      <c r="F450" s="2" t="s">
        <v>177</v>
      </c>
      <c r="G450" s="1" t="s">
        <v>157</v>
      </c>
      <c r="H450" s="13"/>
      <c r="I450" s="2">
        <v>6</v>
      </c>
      <c r="L450" s="2">
        <f t="shared" si="66"/>
        <v>6</v>
      </c>
      <c r="M450" s="2" t="s">
        <v>565</v>
      </c>
      <c r="N450" s="7">
        <f t="shared" si="67"/>
        <v>12</v>
      </c>
    </row>
    <row r="451" spans="2:14" ht="12.75" customHeight="1" x14ac:dyDescent="0.2">
      <c r="B451" s="4">
        <v>2001</v>
      </c>
      <c r="C451" s="2" t="s">
        <v>180</v>
      </c>
      <c r="D451" s="4" t="s">
        <v>12</v>
      </c>
      <c r="E451" s="4" t="s">
        <v>14</v>
      </c>
      <c r="F451" s="2" t="s">
        <v>221</v>
      </c>
      <c r="G451" s="1" t="s">
        <v>374</v>
      </c>
      <c r="H451" s="13">
        <v>3</v>
      </c>
      <c r="K451" s="2">
        <v>12</v>
      </c>
      <c r="L451" s="2">
        <f t="shared" si="66"/>
        <v>15</v>
      </c>
      <c r="N451" s="7">
        <f t="shared" si="67"/>
        <v>15</v>
      </c>
    </row>
    <row r="452" spans="2:14" ht="12.75" customHeight="1" x14ac:dyDescent="0.2">
      <c r="B452" s="4">
        <v>2001</v>
      </c>
      <c r="C452" s="2" t="s">
        <v>538</v>
      </c>
      <c r="D452" s="4" t="s">
        <v>5</v>
      </c>
      <c r="E452" s="4" t="s">
        <v>2</v>
      </c>
      <c r="F452" s="2" t="s">
        <v>177</v>
      </c>
      <c r="G452" s="1" t="s">
        <v>375</v>
      </c>
      <c r="H452" s="13">
        <v>3</v>
      </c>
      <c r="J452" s="2">
        <v>9</v>
      </c>
      <c r="L452" s="2">
        <f t="shared" si="66"/>
        <v>12</v>
      </c>
      <c r="M452" s="2" t="s">
        <v>565</v>
      </c>
      <c r="N452" s="7">
        <f t="shared" si="67"/>
        <v>24</v>
      </c>
    </row>
    <row r="453" spans="2:14" ht="12.75" customHeight="1" x14ac:dyDescent="0.2">
      <c r="B453" s="4">
        <v>2002</v>
      </c>
      <c r="C453" s="2" t="s">
        <v>180</v>
      </c>
      <c r="D453" s="4" t="s">
        <v>5</v>
      </c>
      <c r="E453" s="4" t="s">
        <v>14</v>
      </c>
      <c r="F453" s="2" t="s">
        <v>221</v>
      </c>
      <c r="G453" s="1" t="s">
        <v>67</v>
      </c>
      <c r="H453" s="13"/>
      <c r="J453" s="2">
        <v>9</v>
      </c>
      <c r="L453" s="2">
        <f t="shared" si="66"/>
        <v>9</v>
      </c>
      <c r="N453" s="7">
        <f t="shared" si="67"/>
        <v>9</v>
      </c>
    </row>
    <row r="454" spans="2:14" ht="12.75" customHeight="1" x14ac:dyDescent="0.2">
      <c r="B454" s="4">
        <v>2002</v>
      </c>
      <c r="C454" s="2" t="s">
        <v>103</v>
      </c>
      <c r="D454" s="4" t="s">
        <v>17</v>
      </c>
      <c r="E454" s="4" t="s">
        <v>14</v>
      </c>
      <c r="F454" s="2" t="s">
        <v>221</v>
      </c>
      <c r="G454" s="1" t="s">
        <v>184</v>
      </c>
      <c r="H454" s="13"/>
      <c r="I454" s="2">
        <v>6</v>
      </c>
      <c r="L454" s="2">
        <f t="shared" si="66"/>
        <v>6</v>
      </c>
      <c r="N454" s="7">
        <f t="shared" si="67"/>
        <v>6</v>
      </c>
    </row>
    <row r="455" spans="2:14" ht="12.75" customHeight="1" x14ac:dyDescent="0.2">
      <c r="B455" s="4">
        <v>2002</v>
      </c>
      <c r="C455" s="2" t="s">
        <v>143</v>
      </c>
      <c r="D455" s="4" t="s">
        <v>17</v>
      </c>
      <c r="E455" s="4" t="s">
        <v>2</v>
      </c>
      <c r="F455" s="2" t="s">
        <v>177</v>
      </c>
      <c r="G455" s="1" t="s">
        <v>227</v>
      </c>
      <c r="H455" s="13">
        <v>3</v>
      </c>
      <c r="I455" s="2">
        <v>6</v>
      </c>
      <c r="L455" s="2">
        <f t="shared" si="66"/>
        <v>9</v>
      </c>
      <c r="N455" s="7">
        <f t="shared" si="67"/>
        <v>9</v>
      </c>
    </row>
    <row r="456" spans="2:14" ht="12.75" customHeight="1" x14ac:dyDescent="0.2">
      <c r="B456" s="4">
        <v>2003</v>
      </c>
      <c r="C456" s="2" t="s">
        <v>76</v>
      </c>
      <c r="D456" s="4" t="s">
        <v>12</v>
      </c>
      <c r="E456" s="4" t="s">
        <v>14</v>
      </c>
      <c r="F456" s="2" t="s">
        <v>221</v>
      </c>
      <c r="G456" s="1" t="s">
        <v>15</v>
      </c>
      <c r="H456" s="13"/>
      <c r="K456" s="2">
        <v>12</v>
      </c>
      <c r="L456" s="2">
        <f t="shared" si="66"/>
        <v>12</v>
      </c>
      <c r="N456" s="7">
        <f t="shared" si="67"/>
        <v>12</v>
      </c>
    </row>
    <row r="457" spans="2:14" ht="12.75" customHeight="1" x14ac:dyDescent="0.2">
      <c r="B457" s="4">
        <v>2003</v>
      </c>
      <c r="C457" s="2" t="s">
        <v>153</v>
      </c>
      <c r="D457" s="4" t="s">
        <v>12</v>
      </c>
      <c r="E457" s="4" t="s">
        <v>14</v>
      </c>
      <c r="F457" s="2" t="s">
        <v>221</v>
      </c>
      <c r="G457" s="1" t="s">
        <v>168</v>
      </c>
      <c r="H457" s="13"/>
      <c r="K457" s="2">
        <v>12</v>
      </c>
      <c r="L457" s="2">
        <f t="shared" si="66"/>
        <v>12</v>
      </c>
      <c r="N457" s="7">
        <f t="shared" si="67"/>
        <v>12</v>
      </c>
    </row>
    <row r="458" spans="2:14" ht="12.75" customHeight="1" x14ac:dyDescent="0.2">
      <c r="B458" s="4">
        <v>2003</v>
      </c>
      <c r="C458" s="2" t="s">
        <v>195</v>
      </c>
      <c r="D458" s="4" t="s">
        <v>5</v>
      </c>
      <c r="E458" s="4" t="s">
        <v>14</v>
      </c>
      <c r="F458" s="2" t="s">
        <v>221</v>
      </c>
      <c r="G458" s="1" t="s">
        <v>13</v>
      </c>
      <c r="H458" s="13"/>
      <c r="J458" s="2">
        <v>9</v>
      </c>
      <c r="L458" s="2">
        <f t="shared" si="66"/>
        <v>9</v>
      </c>
      <c r="N458" s="7">
        <f t="shared" si="67"/>
        <v>9</v>
      </c>
    </row>
    <row r="459" spans="2:14" ht="12.75" customHeight="1" x14ac:dyDescent="0.2">
      <c r="B459" s="4">
        <v>2003</v>
      </c>
      <c r="C459" s="2" t="s">
        <v>46</v>
      </c>
      <c r="D459" s="4" t="s">
        <v>12</v>
      </c>
      <c r="E459" s="4" t="s">
        <v>14</v>
      </c>
      <c r="F459" s="2" t="s">
        <v>221</v>
      </c>
      <c r="G459" s="1" t="s">
        <v>376</v>
      </c>
      <c r="H459" s="13"/>
      <c r="K459" s="2">
        <v>12</v>
      </c>
      <c r="L459" s="2">
        <f t="shared" si="66"/>
        <v>12</v>
      </c>
      <c r="N459" s="7">
        <f t="shared" si="67"/>
        <v>12</v>
      </c>
    </row>
    <row r="460" spans="2:14" ht="12.75" customHeight="1" x14ac:dyDescent="0.2">
      <c r="B460" s="4">
        <v>2003</v>
      </c>
      <c r="C460" s="2" t="s">
        <v>32</v>
      </c>
      <c r="D460" s="4" t="s">
        <v>5</v>
      </c>
      <c r="E460" s="4" t="s">
        <v>14</v>
      </c>
      <c r="F460" s="2" t="s">
        <v>221</v>
      </c>
      <c r="G460" s="1" t="s">
        <v>43</v>
      </c>
      <c r="H460" s="13"/>
      <c r="J460" s="2">
        <v>9</v>
      </c>
      <c r="L460" s="2">
        <f t="shared" si="66"/>
        <v>9</v>
      </c>
      <c r="M460" s="2" t="s">
        <v>565</v>
      </c>
      <c r="N460" s="7">
        <f t="shared" si="67"/>
        <v>18</v>
      </c>
    </row>
    <row r="461" spans="2:14" ht="12.75" customHeight="1" x14ac:dyDescent="0.2">
      <c r="B461" s="4">
        <v>2005</v>
      </c>
      <c r="C461" s="2" t="s">
        <v>153</v>
      </c>
      <c r="D461" s="4" t="s">
        <v>12</v>
      </c>
      <c r="E461" s="4" t="s">
        <v>14</v>
      </c>
      <c r="F461" s="2" t="s">
        <v>221</v>
      </c>
      <c r="G461" s="1" t="s">
        <v>377</v>
      </c>
      <c r="H461" s="13"/>
      <c r="K461" s="2">
        <v>12</v>
      </c>
      <c r="L461" s="2">
        <f t="shared" si="66"/>
        <v>12</v>
      </c>
      <c r="N461" s="7">
        <f t="shared" si="67"/>
        <v>12</v>
      </c>
    </row>
    <row r="462" spans="2:14" ht="12.75" customHeight="1" x14ac:dyDescent="0.2">
      <c r="B462" s="4">
        <v>2005</v>
      </c>
      <c r="C462" s="2" t="s">
        <v>30</v>
      </c>
      <c r="D462" s="4" t="s">
        <v>1</v>
      </c>
      <c r="E462" s="4" t="s">
        <v>6</v>
      </c>
      <c r="F462" s="2" t="s">
        <v>177</v>
      </c>
      <c r="G462" s="1" t="s">
        <v>378</v>
      </c>
      <c r="H462" s="13"/>
      <c r="L462" s="2">
        <f t="shared" si="66"/>
        <v>0</v>
      </c>
      <c r="N462" s="7">
        <f t="shared" si="67"/>
        <v>0</v>
      </c>
    </row>
    <row r="463" spans="2:14" ht="12.75" customHeight="1" x14ac:dyDescent="0.2">
      <c r="B463" s="4">
        <v>2005</v>
      </c>
      <c r="C463" s="2" t="s">
        <v>40</v>
      </c>
      <c r="D463" s="4" t="s">
        <v>1</v>
      </c>
      <c r="E463" s="4" t="s">
        <v>41</v>
      </c>
      <c r="F463" s="2" t="s">
        <v>177</v>
      </c>
      <c r="G463" s="1" t="s">
        <v>379</v>
      </c>
      <c r="H463" s="2">
        <v>3</v>
      </c>
      <c r="L463" s="2">
        <f t="shared" si="66"/>
        <v>3</v>
      </c>
      <c r="M463" s="2" t="s">
        <v>565</v>
      </c>
      <c r="N463" s="7">
        <f t="shared" si="67"/>
        <v>6</v>
      </c>
    </row>
    <row r="464" spans="2:14" x14ac:dyDescent="0.2">
      <c r="G464" s="5" t="s">
        <v>563</v>
      </c>
      <c r="H464" s="14">
        <f>SUM(H447:H463)</f>
        <v>15</v>
      </c>
      <c r="I464" s="14">
        <f t="shared" ref="I464:N464" si="68">SUM(I447:I463)</f>
        <v>18</v>
      </c>
      <c r="J464" s="14">
        <f t="shared" si="68"/>
        <v>36</v>
      </c>
      <c r="K464" s="14">
        <f t="shared" si="68"/>
        <v>60</v>
      </c>
      <c r="L464" s="14">
        <f t="shared" si="68"/>
        <v>129</v>
      </c>
      <c r="M464" s="14">
        <f t="shared" si="68"/>
        <v>0</v>
      </c>
      <c r="N464" s="15">
        <f t="shared" si="68"/>
        <v>159</v>
      </c>
    </row>
    <row r="465" spans="2:14" x14ac:dyDescent="0.2">
      <c r="G465" s="1"/>
    </row>
    <row r="466" spans="2:14" x14ac:dyDescent="0.2">
      <c r="B466" s="2" t="s">
        <v>380</v>
      </c>
      <c r="G466" s="1"/>
    </row>
    <row r="467" spans="2:14" x14ac:dyDescent="0.2">
      <c r="G467" s="1"/>
    </row>
    <row r="468" spans="2:14" x14ac:dyDescent="0.2">
      <c r="G468" s="1"/>
    </row>
    <row r="469" spans="2:14" ht="12.75" customHeight="1" x14ac:dyDescent="0.2">
      <c r="B469" s="4">
        <v>1999</v>
      </c>
      <c r="C469" s="2" t="s">
        <v>32</v>
      </c>
      <c r="D469" s="4" t="s">
        <v>9</v>
      </c>
      <c r="E469" s="4" t="s">
        <v>14</v>
      </c>
      <c r="F469" s="2" t="s">
        <v>154</v>
      </c>
      <c r="G469" s="1" t="s">
        <v>381</v>
      </c>
      <c r="H469" s="13"/>
      <c r="L469" s="2">
        <f t="shared" ref="L469:L477" si="69">SUM(H469:K469)</f>
        <v>0</v>
      </c>
      <c r="N469" s="7">
        <f t="shared" ref="N469:N477" si="70">IF(OR(M469=0,M469=""),L469,L469*2)</f>
        <v>0</v>
      </c>
    </row>
    <row r="470" spans="2:14" ht="12.75" customHeight="1" x14ac:dyDescent="0.2">
      <c r="B470" s="4">
        <v>2000</v>
      </c>
      <c r="C470" s="2" t="s">
        <v>153</v>
      </c>
      <c r="D470" s="4" t="s">
        <v>1</v>
      </c>
      <c r="E470" s="4" t="s">
        <v>14</v>
      </c>
      <c r="F470" s="2" t="s">
        <v>154</v>
      </c>
      <c r="G470" s="1" t="s">
        <v>33</v>
      </c>
      <c r="H470" s="13"/>
      <c r="L470" s="2">
        <f t="shared" si="69"/>
        <v>0</v>
      </c>
      <c r="N470" s="7">
        <f t="shared" si="70"/>
        <v>0</v>
      </c>
    </row>
    <row r="471" spans="2:14" ht="12.75" customHeight="1" x14ac:dyDescent="0.2">
      <c r="B471" s="4">
        <v>2001</v>
      </c>
      <c r="C471" s="2" t="s">
        <v>153</v>
      </c>
      <c r="D471" s="4" t="s">
        <v>12</v>
      </c>
      <c r="E471" s="4" t="s">
        <v>14</v>
      </c>
      <c r="F471" s="2" t="s">
        <v>154</v>
      </c>
      <c r="G471" s="1" t="s">
        <v>67</v>
      </c>
      <c r="H471" s="13"/>
      <c r="K471" s="2">
        <v>12</v>
      </c>
      <c r="L471" s="2">
        <f t="shared" si="69"/>
        <v>12</v>
      </c>
      <c r="N471" s="7">
        <f t="shared" si="70"/>
        <v>12</v>
      </c>
    </row>
    <row r="472" spans="2:14" ht="12.75" customHeight="1" x14ac:dyDescent="0.2">
      <c r="B472" s="4">
        <v>2001</v>
      </c>
      <c r="C472" s="2" t="s">
        <v>135</v>
      </c>
      <c r="D472" s="4" t="s">
        <v>1</v>
      </c>
      <c r="E472" s="4" t="s">
        <v>14</v>
      </c>
      <c r="F472" s="2" t="s">
        <v>154</v>
      </c>
      <c r="G472" s="1" t="s">
        <v>206</v>
      </c>
      <c r="H472" s="13"/>
      <c r="L472" s="2">
        <f t="shared" si="69"/>
        <v>0</v>
      </c>
      <c r="N472" s="7">
        <f t="shared" si="70"/>
        <v>0</v>
      </c>
    </row>
    <row r="473" spans="2:14" ht="12.75" customHeight="1" x14ac:dyDescent="0.2">
      <c r="B473" s="4">
        <v>2002</v>
      </c>
      <c r="C473" s="2" t="s">
        <v>271</v>
      </c>
      <c r="D473" s="4" t="s">
        <v>12</v>
      </c>
      <c r="E473" s="4" t="s">
        <v>14</v>
      </c>
      <c r="F473" s="2" t="s">
        <v>154</v>
      </c>
      <c r="G473" s="1" t="s">
        <v>99</v>
      </c>
      <c r="H473" s="13"/>
      <c r="K473" s="2">
        <v>12</v>
      </c>
      <c r="L473" s="2">
        <f t="shared" si="69"/>
        <v>12</v>
      </c>
      <c r="N473" s="7">
        <f t="shared" si="70"/>
        <v>12</v>
      </c>
    </row>
    <row r="474" spans="2:14" ht="12.75" customHeight="1" x14ac:dyDescent="0.2">
      <c r="B474" s="4">
        <v>2002</v>
      </c>
      <c r="C474" s="2" t="s">
        <v>530</v>
      </c>
      <c r="D474" s="4" t="s">
        <v>12</v>
      </c>
      <c r="E474" s="4" t="s">
        <v>14</v>
      </c>
      <c r="F474" s="2" t="s">
        <v>221</v>
      </c>
      <c r="G474" s="1" t="s">
        <v>7</v>
      </c>
      <c r="H474" s="13"/>
      <c r="K474" s="2">
        <v>12</v>
      </c>
      <c r="L474" s="2">
        <f t="shared" si="69"/>
        <v>12</v>
      </c>
      <c r="M474" s="2" t="s">
        <v>565</v>
      </c>
      <c r="N474" s="7">
        <f t="shared" si="70"/>
        <v>24</v>
      </c>
    </row>
    <row r="475" spans="2:14" ht="12.75" customHeight="1" x14ac:dyDescent="0.2">
      <c r="B475" s="4">
        <v>2003</v>
      </c>
      <c r="C475" s="2" t="s">
        <v>78</v>
      </c>
      <c r="D475" s="4" t="s">
        <v>5</v>
      </c>
      <c r="E475" s="4" t="s">
        <v>14</v>
      </c>
      <c r="F475" s="2" t="s">
        <v>154</v>
      </c>
      <c r="G475" s="1" t="s">
        <v>382</v>
      </c>
      <c r="H475" s="13"/>
      <c r="J475" s="2">
        <v>9</v>
      </c>
      <c r="L475" s="2">
        <f t="shared" si="69"/>
        <v>9</v>
      </c>
      <c r="M475" s="2" t="s">
        <v>565</v>
      </c>
      <c r="N475" s="7">
        <f t="shared" si="70"/>
        <v>18</v>
      </c>
    </row>
    <row r="476" spans="2:14" ht="12.75" customHeight="1" x14ac:dyDescent="0.2">
      <c r="B476" s="4">
        <v>2003</v>
      </c>
      <c r="C476" s="2" t="s">
        <v>135</v>
      </c>
      <c r="D476" s="4" t="s">
        <v>5</v>
      </c>
      <c r="E476" s="4" t="s">
        <v>14</v>
      </c>
      <c r="F476" s="2" t="s">
        <v>154</v>
      </c>
      <c r="G476" s="1" t="s">
        <v>26</v>
      </c>
      <c r="H476" s="13"/>
      <c r="J476" s="2">
        <v>9</v>
      </c>
      <c r="L476" s="2">
        <f t="shared" si="69"/>
        <v>9</v>
      </c>
      <c r="N476" s="7">
        <f t="shared" si="70"/>
        <v>9</v>
      </c>
    </row>
    <row r="477" spans="2:14" ht="12.75" customHeight="1" x14ac:dyDescent="0.2">
      <c r="B477" s="4">
        <v>2009</v>
      </c>
      <c r="C477" s="2" t="s">
        <v>32</v>
      </c>
      <c r="D477" s="4" t="s">
        <v>5</v>
      </c>
      <c r="E477" s="4" t="s">
        <v>14</v>
      </c>
      <c r="F477" s="2" t="s">
        <v>221</v>
      </c>
      <c r="G477" s="1" t="s">
        <v>168</v>
      </c>
      <c r="J477" s="2">
        <v>9</v>
      </c>
      <c r="L477" s="2">
        <f t="shared" si="69"/>
        <v>9</v>
      </c>
      <c r="M477" s="2" t="s">
        <v>565</v>
      </c>
      <c r="N477" s="7">
        <f t="shared" si="70"/>
        <v>18</v>
      </c>
    </row>
    <row r="478" spans="2:14" x14ac:dyDescent="0.2">
      <c r="G478" s="5" t="s">
        <v>563</v>
      </c>
      <c r="H478" s="14">
        <f>SUM(H469:H477)</f>
        <v>0</v>
      </c>
      <c r="I478" s="14">
        <f t="shared" ref="I478:N478" si="71">SUM(I469:I477)</f>
        <v>0</v>
      </c>
      <c r="J478" s="14">
        <f t="shared" si="71"/>
        <v>27</v>
      </c>
      <c r="K478" s="14">
        <f t="shared" si="71"/>
        <v>36</v>
      </c>
      <c r="L478" s="14">
        <f t="shared" si="71"/>
        <v>63</v>
      </c>
      <c r="M478" s="14">
        <f t="shared" si="71"/>
        <v>0</v>
      </c>
      <c r="N478" s="15">
        <f t="shared" si="71"/>
        <v>93</v>
      </c>
    </row>
    <row r="479" spans="2:14" x14ac:dyDescent="0.2">
      <c r="B479" s="2" t="s">
        <v>383</v>
      </c>
      <c r="G479" s="1"/>
    </row>
    <row r="480" spans="2:14" x14ac:dyDescent="0.2">
      <c r="G480" s="1"/>
    </row>
    <row r="481" spans="2:14" ht="12.75" customHeight="1" x14ac:dyDescent="0.2">
      <c r="B481" s="4">
        <v>2001</v>
      </c>
      <c r="C481" s="2" t="s">
        <v>32</v>
      </c>
      <c r="D481" s="4" t="s">
        <v>17</v>
      </c>
      <c r="E481" s="4" t="s">
        <v>14</v>
      </c>
      <c r="F481" s="2" t="s">
        <v>150</v>
      </c>
      <c r="G481" s="1" t="s">
        <v>20</v>
      </c>
      <c r="H481" s="13"/>
      <c r="I481" s="2">
        <v>6</v>
      </c>
      <c r="L481" s="2">
        <f t="shared" ref="L481:L493" si="72">SUM(H481:K481)</f>
        <v>6</v>
      </c>
      <c r="M481" s="2" t="s">
        <v>565</v>
      </c>
      <c r="N481" s="7">
        <f t="shared" ref="N481:N493" si="73">IF(OR(M481=0,M481=""),L481,L481*2)</f>
        <v>12</v>
      </c>
    </row>
    <row r="482" spans="2:14" ht="12.75" customHeight="1" x14ac:dyDescent="0.2">
      <c r="B482" s="4">
        <v>2002</v>
      </c>
      <c r="C482" s="2" t="s">
        <v>124</v>
      </c>
      <c r="D482" s="4" t="s">
        <v>12</v>
      </c>
      <c r="E482" s="4" t="s">
        <v>6</v>
      </c>
      <c r="F482" s="2" t="s">
        <v>221</v>
      </c>
      <c r="G482" s="1" t="s">
        <v>384</v>
      </c>
      <c r="H482" s="13"/>
      <c r="K482" s="2">
        <v>12</v>
      </c>
      <c r="L482" s="2">
        <f t="shared" si="72"/>
        <v>12</v>
      </c>
      <c r="N482" s="7">
        <f t="shared" si="73"/>
        <v>12</v>
      </c>
    </row>
    <row r="483" spans="2:14" ht="12.75" customHeight="1" x14ac:dyDescent="0.2">
      <c r="B483" s="4">
        <v>2002</v>
      </c>
      <c r="C483" s="2" t="s">
        <v>180</v>
      </c>
      <c r="D483" s="4" t="s">
        <v>12</v>
      </c>
      <c r="E483" s="4" t="s">
        <v>14</v>
      </c>
      <c r="F483" s="2" t="s">
        <v>150</v>
      </c>
      <c r="G483" s="1" t="s">
        <v>13</v>
      </c>
      <c r="H483" s="13"/>
      <c r="K483" s="2">
        <v>12</v>
      </c>
      <c r="L483" s="2">
        <f t="shared" si="72"/>
        <v>12</v>
      </c>
      <c r="N483" s="7">
        <f t="shared" si="73"/>
        <v>12</v>
      </c>
    </row>
    <row r="484" spans="2:14" ht="12.75" customHeight="1" x14ac:dyDescent="0.2">
      <c r="B484" s="4">
        <v>2002</v>
      </c>
      <c r="C484" s="2" t="s">
        <v>195</v>
      </c>
      <c r="D484" s="4" t="s">
        <v>17</v>
      </c>
      <c r="E484" s="4" t="s">
        <v>14</v>
      </c>
      <c r="F484" s="2" t="s">
        <v>150</v>
      </c>
      <c r="G484" s="1" t="s">
        <v>385</v>
      </c>
      <c r="H484" s="13"/>
      <c r="I484" s="2">
        <v>6</v>
      </c>
      <c r="L484" s="2">
        <f t="shared" si="72"/>
        <v>6</v>
      </c>
      <c r="N484" s="7">
        <f t="shared" si="73"/>
        <v>6</v>
      </c>
    </row>
    <row r="485" spans="2:14" ht="12.75" customHeight="1" x14ac:dyDescent="0.2">
      <c r="B485" s="4">
        <v>2002</v>
      </c>
      <c r="C485" s="2" t="s">
        <v>530</v>
      </c>
      <c r="D485" s="4" t="s">
        <v>5</v>
      </c>
      <c r="E485" s="4" t="s">
        <v>14</v>
      </c>
      <c r="F485" s="2" t="s">
        <v>221</v>
      </c>
      <c r="G485" s="1" t="s">
        <v>386</v>
      </c>
      <c r="H485" s="13"/>
      <c r="J485" s="2">
        <v>9</v>
      </c>
      <c r="L485" s="2">
        <f t="shared" si="72"/>
        <v>9</v>
      </c>
      <c r="M485" s="2" t="s">
        <v>565</v>
      </c>
      <c r="N485" s="7">
        <f t="shared" si="73"/>
        <v>18</v>
      </c>
    </row>
    <row r="486" spans="2:14" ht="12.75" customHeight="1" x14ac:dyDescent="0.2">
      <c r="B486" s="4">
        <v>2003</v>
      </c>
      <c r="C486" s="2" t="s">
        <v>334</v>
      </c>
      <c r="D486" s="4" t="s">
        <v>12</v>
      </c>
      <c r="E486" s="4" t="s">
        <v>2</v>
      </c>
      <c r="F486" s="2" t="s">
        <v>150</v>
      </c>
      <c r="G486" s="1" t="s">
        <v>45</v>
      </c>
      <c r="H486" s="13"/>
      <c r="K486" s="2">
        <v>12</v>
      </c>
      <c r="L486" s="2">
        <f t="shared" si="72"/>
        <v>12</v>
      </c>
      <c r="N486" s="7">
        <f t="shared" si="73"/>
        <v>12</v>
      </c>
    </row>
    <row r="487" spans="2:14" ht="12.75" customHeight="1" x14ac:dyDescent="0.2">
      <c r="B487" s="4">
        <v>2003</v>
      </c>
      <c r="C487" s="2" t="s">
        <v>40</v>
      </c>
      <c r="D487" s="4" t="s">
        <v>5</v>
      </c>
      <c r="E487" s="4" t="s">
        <v>41</v>
      </c>
      <c r="F487" s="2" t="s">
        <v>150</v>
      </c>
      <c r="G487" s="1" t="s">
        <v>387</v>
      </c>
      <c r="H487" s="13"/>
      <c r="J487" s="2">
        <v>9</v>
      </c>
      <c r="L487" s="2">
        <f t="shared" si="72"/>
        <v>9</v>
      </c>
      <c r="M487" s="2" t="s">
        <v>565</v>
      </c>
      <c r="N487" s="7">
        <f t="shared" si="73"/>
        <v>18</v>
      </c>
    </row>
    <row r="488" spans="2:14" ht="12.75" customHeight="1" x14ac:dyDescent="0.2">
      <c r="B488" s="4">
        <v>2005</v>
      </c>
      <c r="C488" s="2" t="s">
        <v>334</v>
      </c>
      <c r="D488" s="4" t="s">
        <v>17</v>
      </c>
      <c r="E488" s="4" t="s">
        <v>2</v>
      </c>
      <c r="F488" s="2" t="s">
        <v>150</v>
      </c>
      <c r="G488" s="1" t="s">
        <v>43</v>
      </c>
      <c r="H488" s="13"/>
      <c r="I488" s="2">
        <v>6</v>
      </c>
      <c r="L488" s="2">
        <f t="shared" si="72"/>
        <v>6</v>
      </c>
      <c r="N488" s="7">
        <f t="shared" si="73"/>
        <v>6</v>
      </c>
    </row>
    <row r="489" spans="2:14" ht="12.75" customHeight="1" x14ac:dyDescent="0.2">
      <c r="B489" s="4">
        <v>2005</v>
      </c>
      <c r="C489" s="2" t="s">
        <v>180</v>
      </c>
      <c r="D489" s="4" t="s">
        <v>12</v>
      </c>
      <c r="E489" s="4" t="s">
        <v>14</v>
      </c>
      <c r="F489" s="2" t="s">
        <v>221</v>
      </c>
      <c r="G489" s="1" t="s">
        <v>59</v>
      </c>
      <c r="H489" s="13"/>
      <c r="K489" s="2">
        <v>12</v>
      </c>
      <c r="L489" s="2">
        <f t="shared" si="72"/>
        <v>12</v>
      </c>
      <c r="N489" s="7">
        <f t="shared" si="73"/>
        <v>12</v>
      </c>
    </row>
    <row r="490" spans="2:14" ht="12.75" customHeight="1" x14ac:dyDescent="0.2">
      <c r="B490" s="4">
        <v>2005</v>
      </c>
      <c r="C490" s="2" t="s">
        <v>32</v>
      </c>
      <c r="D490" s="4" t="s">
        <v>17</v>
      </c>
      <c r="E490" s="4" t="s">
        <v>14</v>
      </c>
      <c r="F490" s="2" t="s">
        <v>221</v>
      </c>
      <c r="G490" s="1" t="s">
        <v>388</v>
      </c>
      <c r="H490" s="13"/>
      <c r="I490" s="2">
        <v>6</v>
      </c>
      <c r="L490" s="2">
        <f t="shared" si="72"/>
        <v>6</v>
      </c>
      <c r="M490" s="2" t="s">
        <v>565</v>
      </c>
      <c r="N490" s="7">
        <f t="shared" si="73"/>
        <v>12</v>
      </c>
    </row>
    <row r="491" spans="2:14" ht="12.75" customHeight="1" x14ac:dyDescent="0.2">
      <c r="B491" s="4">
        <v>2009</v>
      </c>
      <c r="C491" s="2" t="s">
        <v>32</v>
      </c>
      <c r="D491" s="4" t="s">
        <v>1</v>
      </c>
      <c r="E491" s="4" t="s">
        <v>14</v>
      </c>
      <c r="F491" s="2" t="s">
        <v>221</v>
      </c>
      <c r="G491" s="1" t="s">
        <v>389</v>
      </c>
      <c r="H491" s="13"/>
      <c r="L491" s="2">
        <f t="shared" si="72"/>
        <v>0</v>
      </c>
      <c r="N491" s="7">
        <f t="shared" si="73"/>
        <v>0</v>
      </c>
    </row>
    <row r="492" spans="2:14" ht="12.75" customHeight="1" x14ac:dyDescent="0.2">
      <c r="B492" s="4">
        <v>2010</v>
      </c>
      <c r="C492" s="2" t="s">
        <v>135</v>
      </c>
      <c r="D492" s="4" t="s">
        <v>12</v>
      </c>
      <c r="E492" s="4" t="s">
        <v>14</v>
      </c>
      <c r="F492" s="2" t="s">
        <v>221</v>
      </c>
      <c r="G492" s="1" t="s">
        <v>98</v>
      </c>
      <c r="H492" s="16"/>
      <c r="K492" s="2">
        <v>12</v>
      </c>
      <c r="L492" s="2">
        <f t="shared" si="72"/>
        <v>12</v>
      </c>
      <c r="N492" s="7">
        <f t="shared" si="73"/>
        <v>12</v>
      </c>
    </row>
    <row r="493" spans="2:14" ht="12.75" customHeight="1" x14ac:dyDescent="0.2">
      <c r="B493" s="4">
        <v>2010</v>
      </c>
      <c r="C493" s="2" t="s">
        <v>32</v>
      </c>
      <c r="D493" s="4" t="s">
        <v>5</v>
      </c>
      <c r="E493" s="4" t="s">
        <v>14</v>
      </c>
      <c r="F493" s="2" t="s">
        <v>221</v>
      </c>
      <c r="G493" s="1" t="s">
        <v>390</v>
      </c>
      <c r="H493" s="2">
        <v>3</v>
      </c>
      <c r="J493" s="2">
        <v>9</v>
      </c>
      <c r="L493" s="2">
        <f t="shared" si="72"/>
        <v>12</v>
      </c>
      <c r="M493" s="2" t="s">
        <v>565</v>
      </c>
      <c r="N493" s="7">
        <f t="shared" si="73"/>
        <v>24</v>
      </c>
    </row>
    <row r="494" spans="2:14" x14ac:dyDescent="0.2">
      <c r="G494" s="5" t="s">
        <v>563</v>
      </c>
      <c r="H494" s="14">
        <f>SUM(H481:H493)</f>
        <v>3</v>
      </c>
      <c r="I494" s="14">
        <f t="shared" ref="I494:N494" si="74">SUM(I481:I493)</f>
        <v>24</v>
      </c>
      <c r="J494" s="14">
        <f t="shared" si="74"/>
        <v>27</v>
      </c>
      <c r="K494" s="14">
        <f t="shared" si="74"/>
        <v>60</v>
      </c>
      <c r="L494" s="14">
        <f t="shared" si="74"/>
        <v>114</v>
      </c>
      <c r="M494" s="14">
        <f t="shared" si="74"/>
        <v>0</v>
      </c>
      <c r="N494" s="15">
        <f t="shared" si="74"/>
        <v>156</v>
      </c>
    </row>
    <row r="495" spans="2:14" x14ac:dyDescent="0.2">
      <c r="G495" s="1"/>
    </row>
    <row r="496" spans="2:14" x14ac:dyDescent="0.2">
      <c r="B496" s="2" t="s">
        <v>391</v>
      </c>
      <c r="G496" s="1"/>
    </row>
    <row r="497" spans="2:14" x14ac:dyDescent="0.2">
      <c r="G497" s="1"/>
    </row>
    <row r="498" spans="2:14" ht="12.75" customHeight="1" x14ac:dyDescent="0.2">
      <c r="B498" s="4">
        <v>2003</v>
      </c>
      <c r="C498" s="2" t="s">
        <v>46</v>
      </c>
      <c r="D498" s="4" t="s">
        <v>1</v>
      </c>
      <c r="E498" s="4" t="s">
        <v>14</v>
      </c>
      <c r="F498" s="2" t="s">
        <v>221</v>
      </c>
      <c r="G498" s="1" t="s">
        <v>392</v>
      </c>
      <c r="H498" s="13"/>
      <c r="L498" s="2">
        <f t="shared" ref="L498:L506" si="75">SUM(H498:K498)</f>
        <v>0</v>
      </c>
      <c r="N498" s="7">
        <f t="shared" ref="N498:N506" si="76">IF(OR(M498=0,M498=""),L498,L498*2)</f>
        <v>0</v>
      </c>
    </row>
    <row r="499" spans="2:14" ht="12.75" customHeight="1" x14ac:dyDescent="0.2">
      <c r="B499" s="4">
        <v>2003</v>
      </c>
      <c r="C499" s="2" t="s">
        <v>393</v>
      </c>
      <c r="D499" s="4" t="s">
        <v>5</v>
      </c>
      <c r="E499" s="4" t="s">
        <v>14</v>
      </c>
      <c r="F499" s="2" t="s">
        <v>221</v>
      </c>
      <c r="G499" s="1" t="s">
        <v>37</v>
      </c>
      <c r="H499" s="13"/>
      <c r="J499" s="2">
        <v>9</v>
      </c>
      <c r="L499" s="2">
        <f t="shared" si="75"/>
        <v>9</v>
      </c>
      <c r="N499" s="7">
        <f t="shared" si="76"/>
        <v>9</v>
      </c>
    </row>
    <row r="500" spans="2:14" ht="12.75" customHeight="1" x14ac:dyDescent="0.2">
      <c r="B500" s="4">
        <v>2005</v>
      </c>
      <c r="C500" s="2" t="s">
        <v>135</v>
      </c>
      <c r="D500" s="4" t="s">
        <v>12</v>
      </c>
      <c r="E500" s="4" t="s">
        <v>14</v>
      </c>
      <c r="F500" s="2" t="s">
        <v>221</v>
      </c>
      <c r="G500" s="1" t="s">
        <v>163</v>
      </c>
      <c r="H500" s="13"/>
      <c r="K500" s="2">
        <v>12</v>
      </c>
      <c r="L500" s="2">
        <f t="shared" si="75"/>
        <v>12</v>
      </c>
      <c r="N500" s="7">
        <f t="shared" si="76"/>
        <v>12</v>
      </c>
    </row>
    <row r="501" spans="2:14" ht="12.75" customHeight="1" x14ac:dyDescent="0.2">
      <c r="B501" s="4">
        <v>2005</v>
      </c>
      <c r="C501" s="2" t="s">
        <v>32</v>
      </c>
      <c r="D501" s="4" t="s">
        <v>5</v>
      </c>
      <c r="E501" s="4" t="s">
        <v>14</v>
      </c>
      <c r="F501" s="2" t="s">
        <v>221</v>
      </c>
      <c r="G501" s="1" t="s">
        <v>394</v>
      </c>
      <c r="H501" s="13"/>
      <c r="J501" s="2">
        <v>9</v>
      </c>
      <c r="L501" s="2">
        <f t="shared" si="75"/>
        <v>9</v>
      </c>
      <c r="M501" s="2" t="s">
        <v>565</v>
      </c>
      <c r="N501" s="7">
        <f t="shared" si="76"/>
        <v>18</v>
      </c>
    </row>
    <row r="502" spans="2:14" ht="12.75" customHeight="1" x14ac:dyDescent="0.2">
      <c r="B502" s="4">
        <v>2006</v>
      </c>
      <c r="C502" s="2" t="s">
        <v>195</v>
      </c>
      <c r="D502" s="4" t="s">
        <v>12</v>
      </c>
      <c r="E502" s="4" t="s">
        <v>14</v>
      </c>
      <c r="F502" s="2" t="s">
        <v>247</v>
      </c>
      <c r="G502" s="1" t="s">
        <v>61</v>
      </c>
      <c r="H502" s="13"/>
      <c r="K502" s="2">
        <v>12</v>
      </c>
      <c r="L502" s="2">
        <f t="shared" si="75"/>
        <v>12</v>
      </c>
      <c r="N502" s="7">
        <f t="shared" si="76"/>
        <v>12</v>
      </c>
    </row>
    <row r="503" spans="2:14" ht="12.75" customHeight="1" x14ac:dyDescent="0.2">
      <c r="B503" s="4">
        <v>2006</v>
      </c>
      <c r="C503" s="2" t="s">
        <v>537</v>
      </c>
      <c r="D503" s="4" t="s">
        <v>17</v>
      </c>
      <c r="E503" s="4" t="s">
        <v>14</v>
      </c>
      <c r="F503" s="2" t="s">
        <v>247</v>
      </c>
      <c r="G503" s="1" t="s">
        <v>33</v>
      </c>
      <c r="H503" s="13"/>
      <c r="I503" s="2">
        <v>6</v>
      </c>
      <c r="L503" s="2">
        <f t="shared" si="75"/>
        <v>6</v>
      </c>
      <c r="M503" s="2" t="s">
        <v>565</v>
      </c>
      <c r="N503" s="7">
        <f t="shared" si="76"/>
        <v>12</v>
      </c>
    </row>
    <row r="504" spans="2:14" ht="12.75" customHeight="1" x14ac:dyDescent="0.2">
      <c r="B504" s="4">
        <v>2007</v>
      </c>
      <c r="C504" s="2" t="s">
        <v>78</v>
      </c>
      <c r="D504" s="4" t="s">
        <v>5</v>
      </c>
      <c r="E504" s="4" t="s">
        <v>14</v>
      </c>
      <c r="F504" s="2" t="s">
        <v>247</v>
      </c>
      <c r="G504" s="1" t="s">
        <v>26</v>
      </c>
      <c r="H504" s="13"/>
      <c r="J504" s="2">
        <v>9</v>
      </c>
      <c r="L504" s="2">
        <f t="shared" si="75"/>
        <v>9</v>
      </c>
      <c r="M504" s="2" t="s">
        <v>565</v>
      </c>
      <c r="N504" s="7">
        <f t="shared" si="76"/>
        <v>18</v>
      </c>
    </row>
    <row r="505" spans="2:14" ht="12.75" customHeight="1" x14ac:dyDescent="0.2">
      <c r="B505" s="4">
        <v>2010</v>
      </c>
      <c r="C505" s="2" t="s">
        <v>395</v>
      </c>
      <c r="D505" s="4" t="s">
        <v>12</v>
      </c>
      <c r="E505" s="4" t="s">
        <v>14</v>
      </c>
      <c r="F505" s="2" t="s">
        <v>221</v>
      </c>
      <c r="G505" s="1" t="s">
        <v>396</v>
      </c>
      <c r="H505" s="16"/>
      <c r="K505" s="2">
        <v>12</v>
      </c>
      <c r="L505" s="2">
        <f t="shared" si="75"/>
        <v>12</v>
      </c>
      <c r="N505" s="7">
        <f t="shared" si="76"/>
        <v>12</v>
      </c>
    </row>
    <row r="506" spans="2:14" ht="12.75" customHeight="1" x14ac:dyDescent="0.2">
      <c r="B506" s="4">
        <v>2012</v>
      </c>
      <c r="C506" s="2" t="s">
        <v>160</v>
      </c>
      <c r="D506" s="4" t="s">
        <v>17</v>
      </c>
      <c r="E506" s="4" t="s">
        <v>41</v>
      </c>
      <c r="F506" s="2" t="s">
        <v>247</v>
      </c>
      <c r="G506" s="1" t="s">
        <v>105</v>
      </c>
      <c r="I506" s="2">
        <v>6</v>
      </c>
      <c r="L506" s="2">
        <f t="shared" si="75"/>
        <v>6</v>
      </c>
      <c r="M506" s="2" t="s">
        <v>565</v>
      </c>
      <c r="N506" s="7">
        <f t="shared" si="76"/>
        <v>12</v>
      </c>
    </row>
    <row r="507" spans="2:14" x14ac:dyDescent="0.2">
      <c r="G507" s="5" t="s">
        <v>563</v>
      </c>
      <c r="H507" s="14">
        <f>SUM(H498:H506)</f>
        <v>0</v>
      </c>
      <c r="I507" s="14">
        <f t="shared" ref="I507:N507" si="77">SUM(I498:I506)</f>
        <v>12</v>
      </c>
      <c r="J507" s="14">
        <f t="shared" si="77"/>
        <v>27</v>
      </c>
      <c r="K507" s="14">
        <f t="shared" si="77"/>
        <v>36</v>
      </c>
      <c r="L507" s="14">
        <f t="shared" si="77"/>
        <v>75</v>
      </c>
      <c r="M507" s="14">
        <f t="shared" si="77"/>
        <v>0</v>
      </c>
      <c r="N507" s="15">
        <f t="shared" si="77"/>
        <v>105</v>
      </c>
    </row>
    <row r="508" spans="2:14" x14ac:dyDescent="0.2">
      <c r="G508" s="1"/>
    </row>
    <row r="509" spans="2:14" x14ac:dyDescent="0.2">
      <c r="B509" s="2" t="s">
        <v>397</v>
      </c>
      <c r="G509" s="1"/>
    </row>
    <row r="510" spans="2:14" x14ac:dyDescent="0.2">
      <c r="G510" s="1"/>
    </row>
    <row r="511" spans="2:14" ht="12.75" customHeight="1" x14ac:dyDescent="0.2">
      <c r="B511" s="4">
        <v>1992</v>
      </c>
      <c r="C511" s="2" t="s">
        <v>135</v>
      </c>
      <c r="D511" s="4" t="s">
        <v>166</v>
      </c>
      <c r="E511" s="4" t="s">
        <v>14</v>
      </c>
      <c r="F511" s="2" t="s">
        <v>200</v>
      </c>
      <c r="G511" s="1" t="s">
        <v>33</v>
      </c>
      <c r="H511" s="13"/>
      <c r="L511" s="2">
        <f t="shared" ref="L511:L522" si="78">SUM(H511:K511)</f>
        <v>0</v>
      </c>
      <c r="N511" s="7">
        <f t="shared" ref="N511:N522" si="79">IF(OR(M511=0,M511=""),L511,L511*2)</f>
        <v>0</v>
      </c>
    </row>
    <row r="512" spans="2:14" ht="12.75" customHeight="1" x14ac:dyDescent="0.2">
      <c r="B512" s="4">
        <v>1992</v>
      </c>
      <c r="C512" s="2" t="s">
        <v>32</v>
      </c>
      <c r="D512" s="4" t="s">
        <v>166</v>
      </c>
      <c r="E512" s="4" t="s">
        <v>14</v>
      </c>
      <c r="F512" s="2" t="s">
        <v>200</v>
      </c>
      <c r="G512" s="1" t="s">
        <v>98</v>
      </c>
      <c r="H512" s="13"/>
      <c r="L512" s="2">
        <f t="shared" si="78"/>
        <v>0</v>
      </c>
      <c r="N512" s="7">
        <f t="shared" si="79"/>
        <v>0</v>
      </c>
    </row>
    <row r="513" spans="2:14" ht="12.75" customHeight="1" x14ac:dyDescent="0.2">
      <c r="B513" s="4">
        <v>1993</v>
      </c>
      <c r="C513" s="2" t="s">
        <v>27</v>
      </c>
      <c r="D513" s="4" t="s">
        <v>1</v>
      </c>
      <c r="E513" s="4" t="s">
        <v>6</v>
      </c>
      <c r="F513" s="2" t="s">
        <v>200</v>
      </c>
      <c r="G513" s="1" t="s">
        <v>45</v>
      </c>
      <c r="H513" s="13"/>
      <c r="L513" s="2">
        <f t="shared" si="78"/>
        <v>0</v>
      </c>
      <c r="N513" s="7">
        <f t="shared" si="79"/>
        <v>0</v>
      </c>
    </row>
    <row r="514" spans="2:14" ht="12.75" customHeight="1" x14ac:dyDescent="0.2">
      <c r="B514" s="4">
        <v>1994</v>
      </c>
      <c r="C514" s="2" t="s">
        <v>539</v>
      </c>
      <c r="D514" s="4" t="s">
        <v>210</v>
      </c>
      <c r="E514" s="4" t="s">
        <v>6</v>
      </c>
      <c r="F514" s="2" t="s">
        <v>200</v>
      </c>
      <c r="G514" s="1" t="s">
        <v>98</v>
      </c>
      <c r="H514" s="13"/>
      <c r="L514" s="2">
        <f t="shared" si="78"/>
        <v>0</v>
      </c>
      <c r="N514" s="7">
        <f t="shared" si="79"/>
        <v>0</v>
      </c>
    </row>
    <row r="515" spans="2:14" ht="12.75" customHeight="1" x14ac:dyDescent="0.2">
      <c r="B515" s="4">
        <v>1994</v>
      </c>
      <c r="C515" s="2" t="s">
        <v>60</v>
      </c>
      <c r="D515" s="4" t="s">
        <v>5</v>
      </c>
      <c r="E515" s="4" t="s">
        <v>2</v>
      </c>
      <c r="F515" s="2" t="s">
        <v>200</v>
      </c>
      <c r="G515" s="1" t="s">
        <v>398</v>
      </c>
      <c r="H515" s="13"/>
      <c r="J515" s="2">
        <v>9</v>
      </c>
      <c r="L515" s="2">
        <f t="shared" si="78"/>
        <v>9</v>
      </c>
      <c r="N515" s="7">
        <f t="shared" si="79"/>
        <v>9</v>
      </c>
    </row>
    <row r="516" spans="2:14" ht="12.75" customHeight="1" x14ac:dyDescent="0.2">
      <c r="B516" s="4">
        <v>1996</v>
      </c>
      <c r="C516" s="2" t="s">
        <v>540</v>
      </c>
      <c r="D516" s="4" t="s">
        <v>12</v>
      </c>
      <c r="E516" s="4" t="s">
        <v>14</v>
      </c>
      <c r="F516" s="2" t="s">
        <v>177</v>
      </c>
      <c r="G516" s="1" t="s">
        <v>399</v>
      </c>
      <c r="H516" s="13">
        <v>3</v>
      </c>
      <c r="K516" s="2">
        <v>12</v>
      </c>
      <c r="L516" s="2">
        <f t="shared" si="78"/>
        <v>15</v>
      </c>
      <c r="M516" s="2" t="s">
        <v>565</v>
      </c>
      <c r="N516" s="7">
        <f t="shared" si="79"/>
        <v>30</v>
      </c>
    </row>
    <row r="517" spans="2:14" ht="12.75" customHeight="1" x14ac:dyDescent="0.2">
      <c r="B517" s="4">
        <v>1996</v>
      </c>
      <c r="C517" s="2" t="s">
        <v>241</v>
      </c>
      <c r="D517" s="4" t="s">
        <v>268</v>
      </c>
      <c r="E517" s="4" t="s">
        <v>269</v>
      </c>
      <c r="F517" s="2" t="s">
        <v>177</v>
      </c>
      <c r="G517" s="1" t="s">
        <v>104</v>
      </c>
      <c r="H517" s="13"/>
      <c r="L517" s="2">
        <f t="shared" si="78"/>
        <v>0</v>
      </c>
      <c r="N517" s="7">
        <f t="shared" si="79"/>
        <v>0</v>
      </c>
    </row>
    <row r="518" spans="2:14" ht="12.75" customHeight="1" x14ac:dyDescent="0.2">
      <c r="B518" s="4">
        <v>1997</v>
      </c>
      <c r="C518" s="2" t="s">
        <v>103</v>
      </c>
      <c r="D518" s="4" t="s">
        <v>1</v>
      </c>
      <c r="E518" s="4" t="s">
        <v>14</v>
      </c>
      <c r="F518" s="2" t="s">
        <v>200</v>
      </c>
      <c r="G518" s="1" t="s">
        <v>400</v>
      </c>
      <c r="H518" s="13">
        <v>3</v>
      </c>
      <c r="L518" s="2">
        <f t="shared" si="78"/>
        <v>3</v>
      </c>
      <c r="N518" s="7">
        <f t="shared" si="79"/>
        <v>3</v>
      </c>
    </row>
    <row r="519" spans="2:14" ht="12.75" customHeight="1" x14ac:dyDescent="0.2">
      <c r="B519" s="4">
        <v>1998</v>
      </c>
      <c r="C519" s="2" t="s">
        <v>30</v>
      </c>
      <c r="D519" s="4" t="s">
        <v>5</v>
      </c>
      <c r="E519" s="4" t="s">
        <v>6</v>
      </c>
      <c r="F519" s="2" t="s">
        <v>200</v>
      </c>
      <c r="G519" s="1" t="s">
        <v>227</v>
      </c>
      <c r="H519" s="13">
        <v>3</v>
      </c>
      <c r="J519" s="2">
        <v>9</v>
      </c>
      <c r="L519" s="2">
        <f t="shared" si="78"/>
        <v>12</v>
      </c>
      <c r="M519" s="2" t="s">
        <v>565</v>
      </c>
      <c r="N519" s="7">
        <f t="shared" si="79"/>
        <v>24</v>
      </c>
    </row>
    <row r="520" spans="2:14" ht="12.75" customHeight="1" x14ac:dyDescent="0.2">
      <c r="B520" s="4">
        <v>1998</v>
      </c>
      <c r="C520" s="2" t="s">
        <v>103</v>
      </c>
      <c r="D520" s="4" t="s">
        <v>5</v>
      </c>
      <c r="E520" s="4" t="s">
        <v>14</v>
      </c>
      <c r="F520" s="2" t="s">
        <v>177</v>
      </c>
      <c r="G520" s="1" t="s">
        <v>401</v>
      </c>
      <c r="H520" s="13">
        <v>3</v>
      </c>
      <c r="J520" s="2">
        <v>9</v>
      </c>
      <c r="L520" s="2">
        <f t="shared" si="78"/>
        <v>12</v>
      </c>
      <c r="N520" s="7">
        <f t="shared" si="79"/>
        <v>12</v>
      </c>
    </row>
    <row r="521" spans="2:14" ht="12.75" customHeight="1" x14ac:dyDescent="0.2">
      <c r="B521" s="4">
        <v>2000</v>
      </c>
      <c r="C521" s="2" t="s">
        <v>76</v>
      </c>
      <c r="D521" s="4" t="s">
        <v>17</v>
      </c>
      <c r="E521" s="4" t="s">
        <v>14</v>
      </c>
      <c r="F521" s="2" t="s">
        <v>177</v>
      </c>
      <c r="G521" s="1" t="s">
        <v>130</v>
      </c>
      <c r="H521" s="13">
        <v>3</v>
      </c>
      <c r="I521" s="2">
        <v>6</v>
      </c>
      <c r="L521" s="2">
        <f t="shared" si="78"/>
        <v>9</v>
      </c>
      <c r="N521" s="7">
        <f t="shared" si="79"/>
        <v>9</v>
      </c>
    </row>
    <row r="522" spans="2:14" ht="12.75" customHeight="1" x14ac:dyDescent="0.2">
      <c r="B522" s="4">
        <v>2000</v>
      </c>
      <c r="C522" s="2" t="s">
        <v>241</v>
      </c>
      <c r="D522" s="4" t="s">
        <v>210</v>
      </c>
      <c r="E522" s="4" t="s">
        <v>2</v>
      </c>
      <c r="F522" s="2" t="s">
        <v>177</v>
      </c>
      <c r="G522" s="1" t="s">
        <v>402</v>
      </c>
      <c r="L522" s="2">
        <f t="shared" si="78"/>
        <v>0</v>
      </c>
      <c r="N522" s="7">
        <f t="shared" si="79"/>
        <v>0</v>
      </c>
    </row>
    <row r="523" spans="2:14" x14ac:dyDescent="0.2">
      <c r="G523" s="5" t="s">
        <v>563</v>
      </c>
      <c r="H523" s="14">
        <f>SUM(H511:H522)</f>
        <v>15</v>
      </c>
      <c r="I523" s="14">
        <f t="shared" ref="I523:N523" si="80">SUM(I511:I522)</f>
        <v>6</v>
      </c>
      <c r="J523" s="14">
        <f t="shared" si="80"/>
        <v>27</v>
      </c>
      <c r="K523" s="14">
        <f t="shared" si="80"/>
        <v>12</v>
      </c>
      <c r="L523" s="14">
        <f t="shared" si="80"/>
        <v>60</v>
      </c>
      <c r="M523" s="14">
        <f t="shared" si="80"/>
        <v>0</v>
      </c>
      <c r="N523" s="15">
        <f t="shared" si="80"/>
        <v>87</v>
      </c>
    </row>
    <row r="524" spans="2:14" x14ac:dyDescent="0.2">
      <c r="G524" s="1"/>
    </row>
    <row r="525" spans="2:14" x14ac:dyDescent="0.2">
      <c r="B525" s="2" t="s">
        <v>403</v>
      </c>
      <c r="G525" s="1"/>
    </row>
    <row r="526" spans="2:14" x14ac:dyDescent="0.2">
      <c r="G526" s="1"/>
    </row>
    <row r="527" spans="2:14" ht="12.75" customHeight="1" x14ac:dyDescent="0.2">
      <c r="B527" s="4">
        <v>1995</v>
      </c>
      <c r="C527" s="2" t="s">
        <v>76</v>
      </c>
      <c r="D527" s="4" t="s">
        <v>1</v>
      </c>
      <c r="E527" s="4" t="s">
        <v>14</v>
      </c>
      <c r="F527" s="2" t="s">
        <v>177</v>
      </c>
      <c r="G527" s="1" t="s">
        <v>404</v>
      </c>
      <c r="H527" s="13"/>
      <c r="L527" s="2">
        <f t="shared" ref="L527:L551" si="81">SUM(H527:K527)</f>
        <v>0</v>
      </c>
      <c r="N527" s="7">
        <f t="shared" ref="N527:N551" si="82">IF(OR(M527=0,M527=""),L527,L527*2)</f>
        <v>0</v>
      </c>
    </row>
    <row r="528" spans="2:14" ht="12.75" customHeight="1" x14ac:dyDescent="0.2">
      <c r="B528" s="4">
        <v>1995</v>
      </c>
      <c r="C528" s="2" t="s">
        <v>30</v>
      </c>
      <c r="D528" s="4" t="s">
        <v>9</v>
      </c>
      <c r="E528" s="4" t="s">
        <v>6</v>
      </c>
      <c r="F528" s="2" t="s">
        <v>177</v>
      </c>
      <c r="G528" s="1" t="s">
        <v>372</v>
      </c>
      <c r="H528" s="13"/>
      <c r="L528" s="2">
        <f t="shared" si="81"/>
        <v>0</v>
      </c>
      <c r="N528" s="7">
        <f t="shared" si="82"/>
        <v>0</v>
      </c>
    </row>
    <row r="529" spans="2:14" ht="12.75" customHeight="1" x14ac:dyDescent="0.2">
      <c r="B529" s="4">
        <v>1996</v>
      </c>
      <c r="C529" s="2" t="s">
        <v>103</v>
      </c>
      <c r="D529" s="4" t="s">
        <v>5</v>
      </c>
      <c r="E529" s="4" t="s">
        <v>14</v>
      </c>
      <c r="F529" s="2" t="s">
        <v>189</v>
      </c>
      <c r="G529" s="1" t="s">
        <v>265</v>
      </c>
      <c r="H529" s="13"/>
      <c r="J529" s="2">
        <v>9</v>
      </c>
      <c r="L529" s="2">
        <f t="shared" si="81"/>
        <v>9</v>
      </c>
      <c r="N529" s="7">
        <f t="shared" si="82"/>
        <v>9</v>
      </c>
    </row>
    <row r="530" spans="2:14" ht="12.75" customHeight="1" x14ac:dyDescent="0.2">
      <c r="B530" s="4">
        <v>1996</v>
      </c>
      <c r="C530" s="2" t="s">
        <v>21</v>
      </c>
      <c r="D530" s="4" t="s">
        <v>17</v>
      </c>
      <c r="E530" s="4" t="s">
        <v>2</v>
      </c>
      <c r="F530" s="2" t="s">
        <v>189</v>
      </c>
      <c r="G530" s="1" t="s">
        <v>405</v>
      </c>
      <c r="H530" s="13">
        <v>3</v>
      </c>
      <c r="I530" s="2">
        <v>6</v>
      </c>
      <c r="L530" s="2">
        <f t="shared" si="81"/>
        <v>9</v>
      </c>
      <c r="N530" s="7">
        <f t="shared" si="82"/>
        <v>9</v>
      </c>
    </row>
    <row r="531" spans="2:14" ht="12.75" customHeight="1" x14ac:dyDescent="0.2">
      <c r="B531" s="4">
        <v>1997</v>
      </c>
      <c r="C531" s="2" t="s">
        <v>180</v>
      </c>
      <c r="D531" s="4" t="s">
        <v>5</v>
      </c>
      <c r="E531" s="4" t="s">
        <v>14</v>
      </c>
      <c r="F531" s="2" t="s">
        <v>189</v>
      </c>
      <c r="G531" s="1" t="s">
        <v>406</v>
      </c>
      <c r="H531" s="13"/>
      <c r="J531" s="2">
        <v>9</v>
      </c>
      <c r="L531" s="2">
        <f t="shared" si="81"/>
        <v>9</v>
      </c>
      <c r="N531" s="7">
        <f t="shared" si="82"/>
        <v>9</v>
      </c>
    </row>
    <row r="532" spans="2:14" ht="12.75" customHeight="1" x14ac:dyDescent="0.2">
      <c r="B532" s="4">
        <v>1997</v>
      </c>
      <c r="C532" s="2" t="s">
        <v>46</v>
      </c>
      <c r="D532" s="4" t="s">
        <v>5</v>
      </c>
      <c r="E532" s="4" t="s">
        <v>14</v>
      </c>
      <c r="F532" s="2" t="s">
        <v>177</v>
      </c>
      <c r="G532" s="1" t="s">
        <v>326</v>
      </c>
      <c r="H532" s="13"/>
      <c r="J532" s="2">
        <v>9</v>
      </c>
      <c r="L532" s="2">
        <f t="shared" si="81"/>
        <v>9</v>
      </c>
      <c r="N532" s="7">
        <f t="shared" si="82"/>
        <v>9</v>
      </c>
    </row>
    <row r="533" spans="2:14" ht="12.75" customHeight="1" x14ac:dyDescent="0.2">
      <c r="B533" s="4">
        <v>1997</v>
      </c>
      <c r="C533" s="2" t="s">
        <v>32</v>
      </c>
      <c r="D533" s="4" t="s">
        <v>5</v>
      </c>
      <c r="E533" s="4" t="s">
        <v>14</v>
      </c>
      <c r="F533" s="2" t="s">
        <v>189</v>
      </c>
      <c r="G533" s="1" t="s">
        <v>45</v>
      </c>
      <c r="H533" s="13"/>
      <c r="J533" s="2">
        <v>9</v>
      </c>
      <c r="L533" s="2">
        <f t="shared" si="81"/>
        <v>9</v>
      </c>
      <c r="M533" s="2" t="s">
        <v>565</v>
      </c>
      <c r="N533" s="7">
        <f t="shared" si="82"/>
        <v>18</v>
      </c>
    </row>
    <row r="534" spans="2:14" ht="12.75" customHeight="1" x14ac:dyDescent="0.2">
      <c r="B534" s="4">
        <v>1997</v>
      </c>
      <c r="C534" s="2" t="s">
        <v>23</v>
      </c>
      <c r="D534" s="4" t="s">
        <v>12</v>
      </c>
      <c r="E534" s="4" t="s">
        <v>2</v>
      </c>
      <c r="F534" s="2" t="s">
        <v>189</v>
      </c>
      <c r="G534" s="1" t="s">
        <v>407</v>
      </c>
      <c r="H534" s="13">
        <v>6</v>
      </c>
      <c r="K534" s="2">
        <v>12</v>
      </c>
      <c r="L534" s="2">
        <f t="shared" si="81"/>
        <v>18</v>
      </c>
      <c r="N534" s="7">
        <f t="shared" si="82"/>
        <v>18</v>
      </c>
    </row>
    <row r="535" spans="2:14" ht="12.75" customHeight="1" x14ac:dyDescent="0.2">
      <c r="B535" s="4">
        <v>1998</v>
      </c>
      <c r="C535" s="2" t="s">
        <v>145</v>
      </c>
      <c r="D535" s="4" t="s">
        <v>12</v>
      </c>
      <c r="E535" s="4" t="s">
        <v>2</v>
      </c>
      <c r="F535" s="2" t="s">
        <v>177</v>
      </c>
      <c r="G535" s="1" t="s">
        <v>13</v>
      </c>
      <c r="H535" s="13"/>
      <c r="K535" s="2">
        <v>12</v>
      </c>
      <c r="L535" s="2">
        <f t="shared" si="81"/>
        <v>12</v>
      </c>
      <c r="N535" s="7">
        <f t="shared" si="82"/>
        <v>12</v>
      </c>
    </row>
    <row r="536" spans="2:14" ht="12.75" customHeight="1" x14ac:dyDescent="0.2">
      <c r="B536" s="4">
        <v>1998</v>
      </c>
      <c r="C536" s="2" t="s">
        <v>153</v>
      </c>
      <c r="D536" s="4" t="s">
        <v>12</v>
      </c>
      <c r="E536" s="4" t="s">
        <v>14</v>
      </c>
      <c r="F536" s="2" t="s">
        <v>189</v>
      </c>
      <c r="G536" s="1" t="s">
        <v>39</v>
      </c>
      <c r="H536" s="13"/>
      <c r="K536" s="2">
        <v>12</v>
      </c>
      <c r="L536" s="2">
        <f t="shared" si="81"/>
        <v>12</v>
      </c>
      <c r="N536" s="7">
        <f t="shared" si="82"/>
        <v>12</v>
      </c>
    </row>
    <row r="537" spans="2:14" ht="12.75" customHeight="1" x14ac:dyDescent="0.2">
      <c r="B537" s="4">
        <v>1998</v>
      </c>
      <c r="C537" s="2" t="s">
        <v>46</v>
      </c>
      <c r="D537" s="4" t="s">
        <v>12</v>
      </c>
      <c r="E537" s="4" t="s">
        <v>14</v>
      </c>
      <c r="F537" s="2" t="s">
        <v>177</v>
      </c>
      <c r="G537" s="1" t="s">
        <v>408</v>
      </c>
      <c r="H537" s="13"/>
      <c r="K537" s="2">
        <v>12</v>
      </c>
      <c r="L537" s="2">
        <f t="shared" si="81"/>
        <v>12</v>
      </c>
      <c r="N537" s="7">
        <f t="shared" si="82"/>
        <v>12</v>
      </c>
    </row>
    <row r="538" spans="2:14" ht="12.75" customHeight="1" x14ac:dyDescent="0.2">
      <c r="B538" s="4">
        <v>1998</v>
      </c>
      <c r="C538" s="2" t="s">
        <v>32</v>
      </c>
      <c r="D538" s="4" t="s">
        <v>12</v>
      </c>
      <c r="E538" s="4" t="s">
        <v>14</v>
      </c>
      <c r="F538" s="2" t="s">
        <v>177</v>
      </c>
      <c r="G538" s="1" t="s">
        <v>163</v>
      </c>
      <c r="H538" s="13"/>
      <c r="K538" s="2">
        <v>12</v>
      </c>
      <c r="L538" s="2">
        <f t="shared" si="81"/>
        <v>12</v>
      </c>
      <c r="M538" s="2" t="s">
        <v>565</v>
      </c>
      <c r="N538" s="7">
        <f t="shared" si="82"/>
        <v>24</v>
      </c>
    </row>
    <row r="539" spans="2:14" ht="12.75" customHeight="1" x14ac:dyDescent="0.2">
      <c r="B539" s="4">
        <v>1998</v>
      </c>
      <c r="C539" s="2" t="s">
        <v>128</v>
      </c>
      <c r="D539" s="4" t="s">
        <v>12</v>
      </c>
      <c r="E539" s="4" t="s">
        <v>2</v>
      </c>
      <c r="F539" s="2" t="s">
        <v>189</v>
      </c>
      <c r="G539" s="1" t="s">
        <v>409</v>
      </c>
      <c r="H539" s="13"/>
      <c r="K539" s="2">
        <v>12</v>
      </c>
      <c r="L539" s="2">
        <f t="shared" si="81"/>
        <v>12</v>
      </c>
      <c r="M539" s="2" t="s">
        <v>565</v>
      </c>
      <c r="N539" s="7">
        <f t="shared" si="82"/>
        <v>24</v>
      </c>
    </row>
    <row r="540" spans="2:14" ht="12.75" customHeight="1" x14ac:dyDescent="0.2">
      <c r="B540" s="4">
        <v>1999</v>
      </c>
      <c r="C540" s="2" t="s">
        <v>76</v>
      </c>
      <c r="D540" s="4" t="s">
        <v>12</v>
      </c>
      <c r="E540" s="4" t="s">
        <v>14</v>
      </c>
      <c r="F540" s="2" t="s">
        <v>177</v>
      </c>
      <c r="G540" s="1" t="s">
        <v>15</v>
      </c>
      <c r="H540" s="13"/>
      <c r="K540" s="2">
        <v>12</v>
      </c>
      <c r="L540" s="2">
        <f t="shared" si="81"/>
        <v>12</v>
      </c>
      <c r="N540" s="7">
        <f t="shared" si="82"/>
        <v>12</v>
      </c>
    </row>
    <row r="541" spans="2:14" ht="12.75" customHeight="1" x14ac:dyDescent="0.2">
      <c r="B541" s="4">
        <v>1999</v>
      </c>
      <c r="C541" s="2" t="s">
        <v>23</v>
      </c>
      <c r="D541" s="4" t="s">
        <v>12</v>
      </c>
      <c r="E541" s="4" t="s">
        <v>2</v>
      </c>
      <c r="F541" s="2" t="s">
        <v>177</v>
      </c>
      <c r="G541" s="1" t="s">
        <v>39</v>
      </c>
      <c r="H541" s="13"/>
      <c r="K541" s="2">
        <v>12</v>
      </c>
      <c r="L541" s="2">
        <f t="shared" si="81"/>
        <v>12</v>
      </c>
      <c r="N541" s="7">
        <f t="shared" si="82"/>
        <v>12</v>
      </c>
    </row>
    <row r="542" spans="2:14" ht="12.75" customHeight="1" x14ac:dyDescent="0.2">
      <c r="B542" s="4">
        <v>1999</v>
      </c>
      <c r="C542" s="2" t="s">
        <v>128</v>
      </c>
      <c r="D542" s="4" t="s">
        <v>12</v>
      </c>
      <c r="E542" s="4" t="s">
        <v>2</v>
      </c>
      <c r="F542" s="2" t="s">
        <v>177</v>
      </c>
      <c r="G542" s="1" t="s">
        <v>26</v>
      </c>
      <c r="H542" s="13"/>
      <c r="K542" s="2">
        <v>12</v>
      </c>
      <c r="L542" s="2">
        <f t="shared" si="81"/>
        <v>12</v>
      </c>
      <c r="M542" s="2" t="s">
        <v>565</v>
      </c>
      <c r="N542" s="7">
        <f t="shared" si="82"/>
        <v>24</v>
      </c>
    </row>
    <row r="543" spans="2:14" ht="12.75" customHeight="1" x14ac:dyDescent="0.2">
      <c r="B543" s="4">
        <v>2000</v>
      </c>
      <c r="C543" s="2" t="s">
        <v>78</v>
      </c>
      <c r="D543" s="4" t="s">
        <v>12</v>
      </c>
      <c r="E543" s="4" t="s">
        <v>14</v>
      </c>
      <c r="F543" s="2" t="s">
        <v>177</v>
      </c>
      <c r="G543" s="1" t="s">
        <v>410</v>
      </c>
      <c r="H543" s="13"/>
      <c r="K543" s="2">
        <v>12</v>
      </c>
      <c r="L543" s="2">
        <f t="shared" si="81"/>
        <v>12</v>
      </c>
      <c r="M543" s="2" t="s">
        <v>565</v>
      </c>
      <c r="N543" s="7">
        <f t="shared" si="82"/>
        <v>24</v>
      </c>
    </row>
    <row r="544" spans="2:14" ht="12.75" customHeight="1" x14ac:dyDescent="0.2">
      <c r="B544" s="4">
        <v>2000</v>
      </c>
      <c r="C544" s="2" t="s">
        <v>153</v>
      </c>
      <c r="D544" s="4" t="s">
        <v>12</v>
      </c>
      <c r="E544" s="4" t="s">
        <v>14</v>
      </c>
      <c r="F544" s="2" t="s">
        <v>177</v>
      </c>
      <c r="G544" s="1" t="s">
        <v>411</v>
      </c>
      <c r="H544" s="13"/>
      <c r="K544" s="2">
        <v>12</v>
      </c>
      <c r="L544" s="2">
        <f t="shared" si="81"/>
        <v>12</v>
      </c>
      <c r="N544" s="7">
        <f t="shared" si="82"/>
        <v>12</v>
      </c>
    </row>
    <row r="545" spans="2:14" ht="12.75" customHeight="1" x14ac:dyDescent="0.2">
      <c r="B545" s="4">
        <v>2000</v>
      </c>
      <c r="C545" s="2" t="s">
        <v>135</v>
      </c>
      <c r="D545" s="4" t="s">
        <v>12</v>
      </c>
      <c r="E545" s="4" t="s">
        <v>14</v>
      </c>
      <c r="F545" s="2" t="s">
        <v>189</v>
      </c>
      <c r="G545" s="1" t="s">
        <v>75</v>
      </c>
      <c r="H545" s="13"/>
      <c r="K545" s="2">
        <v>12</v>
      </c>
      <c r="L545" s="2">
        <f t="shared" si="81"/>
        <v>12</v>
      </c>
      <c r="N545" s="7">
        <f t="shared" si="82"/>
        <v>12</v>
      </c>
    </row>
    <row r="546" spans="2:14" ht="12.75" customHeight="1" x14ac:dyDescent="0.2">
      <c r="B546" s="4">
        <v>2000</v>
      </c>
      <c r="C546" s="2" t="s">
        <v>143</v>
      </c>
      <c r="D546" s="4" t="s">
        <v>12</v>
      </c>
      <c r="E546" s="4" t="s">
        <v>14</v>
      </c>
      <c r="F546" s="2" t="s">
        <v>189</v>
      </c>
      <c r="G546" s="1" t="s">
        <v>336</v>
      </c>
      <c r="H546" s="13"/>
      <c r="K546" s="2">
        <v>12</v>
      </c>
      <c r="L546" s="2">
        <f t="shared" si="81"/>
        <v>12</v>
      </c>
      <c r="N546" s="7">
        <f t="shared" si="82"/>
        <v>12</v>
      </c>
    </row>
    <row r="547" spans="2:14" ht="12.75" customHeight="1" x14ac:dyDescent="0.2">
      <c r="B547" s="4">
        <v>2000</v>
      </c>
      <c r="C547" s="2" t="s">
        <v>23</v>
      </c>
      <c r="D547" s="4" t="s">
        <v>12</v>
      </c>
      <c r="E547" s="4" t="s">
        <v>2</v>
      </c>
      <c r="F547" s="2" t="s">
        <v>177</v>
      </c>
      <c r="G547" s="1" t="s">
        <v>412</v>
      </c>
      <c r="H547" s="13">
        <v>3</v>
      </c>
      <c r="K547" s="2">
        <v>12</v>
      </c>
      <c r="L547" s="2">
        <f t="shared" si="81"/>
        <v>15</v>
      </c>
      <c r="N547" s="7">
        <f t="shared" si="82"/>
        <v>15</v>
      </c>
    </row>
    <row r="548" spans="2:14" ht="12.75" customHeight="1" x14ac:dyDescent="0.2">
      <c r="B548" s="4">
        <v>2001</v>
      </c>
      <c r="C548" s="2" t="s">
        <v>76</v>
      </c>
      <c r="D548" s="4" t="s">
        <v>12</v>
      </c>
      <c r="E548" s="4" t="s">
        <v>14</v>
      </c>
      <c r="F548" s="2" t="s">
        <v>189</v>
      </c>
      <c r="G548" s="1" t="s">
        <v>413</v>
      </c>
      <c r="H548" s="13"/>
      <c r="K548" s="2">
        <v>12</v>
      </c>
      <c r="L548" s="2">
        <f t="shared" si="81"/>
        <v>12</v>
      </c>
      <c r="N548" s="7">
        <f t="shared" si="82"/>
        <v>12</v>
      </c>
    </row>
    <row r="549" spans="2:14" ht="12.75" customHeight="1" x14ac:dyDescent="0.2">
      <c r="B549" s="4">
        <v>2001</v>
      </c>
      <c r="C549" s="2" t="s">
        <v>145</v>
      </c>
      <c r="D549" s="4" t="s">
        <v>12</v>
      </c>
      <c r="E549" s="4" t="s">
        <v>2</v>
      </c>
      <c r="F549" s="2" t="s">
        <v>177</v>
      </c>
      <c r="G549" s="1" t="s">
        <v>414</v>
      </c>
      <c r="H549" s="13">
        <v>3</v>
      </c>
      <c r="K549" s="2">
        <v>12</v>
      </c>
      <c r="L549" s="2">
        <f t="shared" si="81"/>
        <v>15</v>
      </c>
      <c r="N549" s="7">
        <f t="shared" si="82"/>
        <v>15</v>
      </c>
    </row>
    <row r="550" spans="2:14" ht="12.75" customHeight="1" x14ac:dyDescent="0.2">
      <c r="B550" s="4">
        <v>2001</v>
      </c>
      <c r="C550" s="2" t="s">
        <v>103</v>
      </c>
      <c r="D550" s="4" t="s">
        <v>5</v>
      </c>
      <c r="E550" s="4" t="s">
        <v>14</v>
      </c>
      <c r="F550" s="2" t="s">
        <v>177</v>
      </c>
      <c r="G550" s="1" t="s">
        <v>415</v>
      </c>
      <c r="H550" s="13"/>
      <c r="J550" s="2">
        <v>9</v>
      </c>
      <c r="L550" s="2">
        <f t="shared" si="81"/>
        <v>9</v>
      </c>
      <c r="N550" s="7">
        <f t="shared" si="82"/>
        <v>9</v>
      </c>
    </row>
    <row r="551" spans="2:14" ht="12.75" customHeight="1" x14ac:dyDescent="0.2">
      <c r="B551" s="4">
        <v>2006</v>
      </c>
      <c r="C551" s="2" t="s">
        <v>153</v>
      </c>
      <c r="D551" s="4" t="s">
        <v>1</v>
      </c>
      <c r="E551" s="4" t="s">
        <v>14</v>
      </c>
      <c r="F551" s="2" t="s">
        <v>189</v>
      </c>
      <c r="G551" s="1" t="s">
        <v>406</v>
      </c>
      <c r="L551" s="2">
        <f t="shared" si="81"/>
        <v>0</v>
      </c>
      <c r="N551" s="7">
        <f t="shared" si="82"/>
        <v>0</v>
      </c>
    </row>
    <row r="552" spans="2:14" x14ac:dyDescent="0.2">
      <c r="G552" s="5" t="s">
        <v>563</v>
      </c>
      <c r="H552" s="14">
        <f>SUM(H527:H551)</f>
        <v>15</v>
      </c>
      <c r="I552" s="14">
        <f t="shared" ref="I552:N552" si="83">SUM(I527:I551)</f>
        <v>6</v>
      </c>
      <c r="J552" s="14">
        <f t="shared" si="83"/>
        <v>45</v>
      </c>
      <c r="K552" s="14">
        <f t="shared" si="83"/>
        <v>192</v>
      </c>
      <c r="L552" s="14">
        <f t="shared" si="83"/>
        <v>258</v>
      </c>
      <c r="M552" s="14">
        <f t="shared" si="83"/>
        <v>0</v>
      </c>
      <c r="N552" s="15">
        <f t="shared" si="83"/>
        <v>315</v>
      </c>
    </row>
    <row r="553" spans="2:14" x14ac:dyDescent="0.2">
      <c r="G553" s="1"/>
    </row>
    <row r="554" spans="2:14" x14ac:dyDescent="0.2">
      <c r="B554" s="2" t="s">
        <v>416</v>
      </c>
      <c r="G554" s="1"/>
    </row>
    <row r="555" spans="2:14" x14ac:dyDescent="0.2">
      <c r="G555" s="1"/>
    </row>
    <row r="556" spans="2:14" x14ac:dyDescent="0.2">
      <c r="G556" s="1"/>
    </row>
    <row r="557" spans="2:14" ht="12.75" customHeight="1" x14ac:dyDescent="0.2">
      <c r="B557" s="4">
        <v>1993</v>
      </c>
      <c r="C557" s="2" t="s">
        <v>78</v>
      </c>
      <c r="D557" s="4" t="s">
        <v>9</v>
      </c>
      <c r="E557" s="4" t="s">
        <v>14</v>
      </c>
      <c r="F557" s="2" t="s">
        <v>196</v>
      </c>
      <c r="G557" s="1" t="s">
        <v>42</v>
      </c>
      <c r="H557" s="13"/>
      <c r="L557" s="2">
        <f t="shared" ref="L557:L568" si="84">SUM(H557:K557)</f>
        <v>0</v>
      </c>
      <c r="N557" s="7">
        <f t="shared" ref="N557:N568" si="85">IF(OR(M557=0,M557=""),L557,L557*2)</f>
        <v>0</v>
      </c>
    </row>
    <row r="558" spans="2:14" ht="12.75" customHeight="1" x14ac:dyDescent="0.2">
      <c r="B558" s="4">
        <v>1994</v>
      </c>
      <c r="C558" s="2" t="s">
        <v>541</v>
      </c>
      <c r="D558" s="4" t="s">
        <v>351</v>
      </c>
      <c r="E558" s="4" t="s">
        <v>6</v>
      </c>
      <c r="F558" s="2" t="s">
        <v>177</v>
      </c>
      <c r="G558" s="1" t="s">
        <v>417</v>
      </c>
      <c r="H558" s="13"/>
      <c r="L558" s="2">
        <f t="shared" si="84"/>
        <v>0</v>
      </c>
      <c r="N558" s="7">
        <f t="shared" si="85"/>
        <v>0</v>
      </c>
    </row>
    <row r="559" spans="2:14" ht="12.75" customHeight="1" x14ac:dyDescent="0.2">
      <c r="B559" s="4">
        <v>1994</v>
      </c>
      <c r="C559" s="2" t="s">
        <v>542</v>
      </c>
      <c r="D559" s="4" t="s">
        <v>5</v>
      </c>
      <c r="E559" s="4" t="s">
        <v>2</v>
      </c>
      <c r="F559" s="2" t="s">
        <v>177</v>
      </c>
      <c r="G559" s="1" t="s">
        <v>75</v>
      </c>
      <c r="H559" s="13"/>
      <c r="J559" s="2">
        <v>9</v>
      </c>
      <c r="L559" s="2">
        <f t="shared" si="84"/>
        <v>9</v>
      </c>
      <c r="M559" s="2" t="s">
        <v>565</v>
      </c>
      <c r="N559" s="7">
        <f t="shared" si="85"/>
        <v>18</v>
      </c>
    </row>
    <row r="560" spans="2:14" ht="12.75" customHeight="1" x14ac:dyDescent="0.2">
      <c r="B560" s="4">
        <v>1995</v>
      </c>
      <c r="C560" s="2" t="s">
        <v>275</v>
      </c>
      <c r="D560" s="4" t="s">
        <v>52</v>
      </c>
      <c r="E560" s="4" t="s">
        <v>269</v>
      </c>
      <c r="F560" s="2" t="s">
        <v>177</v>
      </c>
      <c r="G560" s="1" t="s">
        <v>418</v>
      </c>
      <c r="H560" s="13"/>
      <c r="L560" s="2">
        <f t="shared" si="84"/>
        <v>0</v>
      </c>
      <c r="N560" s="7">
        <f t="shared" si="85"/>
        <v>0</v>
      </c>
    </row>
    <row r="561" spans="2:14" ht="12.75" customHeight="1" x14ac:dyDescent="0.2">
      <c r="B561" s="4">
        <v>1997</v>
      </c>
      <c r="C561" s="2" t="s">
        <v>27</v>
      </c>
      <c r="D561" s="4" t="s">
        <v>12</v>
      </c>
      <c r="E561" s="4" t="s">
        <v>6</v>
      </c>
      <c r="F561" s="2" t="s">
        <v>177</v>
      </c>
      <c r="G561" s="1" t="s">
        <v>43</v>
      </c>
      <c r="H561" s="13"/>
      <c r="K561" s="2">
        <v>12</v>
      </c>
      <c r="L561" s="2">
        <f t="shared" si="84"/>
        <v>12</v>
      </c>
      <c r="N561" s="7">
        <f t="shared" si="85"/>
        <v>12</v>
      </c>
    </row>
    <row r="562" spans="2:14" ht="12.75" customHeight="1" x14ac:dyDescent="0.2">
      <c r="B562" s="4">
        <v>1998</v>
      </c>
      <c r="C562" s="2" t="s">
        <v>27</v>
      </c>
      <c r="D562" s="4" t="s">
        <v>5</v>
      </c>
      <c r="E562" s="4" t="s">
        <v>6</v>
      </c>
      <c r="F562" s="2" t="s">
        <v>196</v>
      </c>
      <c r="G562" s="1" t="s">
        <v>146</v>
      </c>
      <c r="H562" s="13"/>
      <c r="J562" s="2">
        <v>9</v>
      </c>
      <c r="L562" s="2">
        <f t="shared" si="84"/>
        <v>9</v>
      </c>
      <c r="N562" s="7">
        <f t="shared" si="85"/>
        <v>9</v>
      </c>
    </row>
    <row r="563" spans="2:14" ht="12.75" customHeight="1" x14ac:dyDescent="0.2">
      <c r="B563" s="4">
        <v>1998</v>
      </c>
      <c r="C563" s="2" t="s">
        <v>195</v>
      </c>
      <c r="D563" s="4" t="s">
        <v>12</v>
      </c>
      <c r="E563" s="4" t="s">
        <v>14</v>
      </c>
      <c r="F563" s="2" t="s">
        <v>177</v>
      </c>
      <c r="G563" s="1" t="s">
        <v>20</v>
      </c>
      <c r="H563" s="13"/>
      <c r="K563" s="2">
        <v>12</v>
      </c>
      <c r="L563" s="2">
        <f t="shared" si="84"/>
        <v>12</v>
      </c>
      <c r="N563" s="7">
        <f t="shared" si="85"/>
        <v>12</v>
      </c>
    </row>
    <row r="564" spans="2:14" ht="12.75" customHeight="1" x14ac:dyDescent="0.2">
      <c r="B564" s="4">
        <v>1998</v>
      </c>
      <c r="C564" s="2" t="s">
        <v>103</v>
      </c>
      <c r="D564" s="4" t="s">
        <v>1</v>
      </c>
      <c r="E564" s="4" t="s">
        <v>14</v>
      </c>
      <c r="F564" s="2" t="s">
        <v>177</v>
      </c>
      <c r="G564" s="1" t="s">
        <v>65</v>
      </c>
      <c r="H564" s="13"/>
      <c r="L564" s="2">
        <f t="shared" si="84"/>
        <v>0</v>
      </c>
      <c r="N564" s="7">
        <f t="shared" si="85"/>
        <v>0</v>
      </c>
    </row>
    <row r="565" spans="2:14" ht="12.75" customHeight="1" x14ac:dyDescent="0.2">
      <c r="B565" s="4">
        <v>1999</v>
      </c>
      <c r="C565" s="2" t="s">
        <v>32</v>
      </c>
      <c r="D565" s="4" t="s">
        <v>17</v>
      </c>
      <c r="E565" s="4" t="s">
        <v>14</v>
      </c>
      <c r="F565" s="2" t="s">
        <v>177</v>
      </c>
      <c r="G565" s="1" t="s">
        <v>152</v>
      </c>
      <c r="H565" s="13"/>
      <c r="I565" s="2">
        <v>6</v>
      </c>
      <c r="L565" s="2">
        <f t="shared" si="84"/>
        <v>6</v>
      </c>
      <c r="M565" s="2" t="s">
        <v>565</v>
      </c>
      <c r="N565" s="7">
        <f t="shared" si="85"/>
        <v>12</v>
      </c>
    </row>
    <row r="566" spans="2:14" ht="12.75" customHeight="1" x14ac:dyDescent="0.2">
      <c r="B566" s="4">
        <v>1999</v>
      </c>
      <c r="C566" s="2" t="s">
        <v>279</v>
      </c>
      <c r="D566" s="4" t="s">
        <v>17</v>
      </c>
      <c r="E566" s="4" t="s">
        <v>14</v>
      </c>
      <c r="F566" s="2" t="s">
        <v>177</v>
      </c>
      <c r="G566" s="1" t="s">
        <v>193</v>
      </c>
      <c r="H566" s="13"/>
      <c r="I566" s="2">
        <v>6</v>
      </c>
      <c r="L566" s="2">
        <f t="shared" si="84"/>
        <v>6</v>
      </c>
      <c r="N566" s="7">
        <f t="shared" si="85"/>
        <v>6</v>
      </c>
    </row>
    <row r="567" spans="2:14" ht="12.75" customHeight="1" x14ac:dyDescent="0.2">
      <c r="B567" s="4">
        <v>2005</v>
      </c>
      <c r="C567" s="2" t="s">
        <v>30</v>
      </c>
      <c r="D567" s="4" t="s">
        <v>17</v>
      </c>
      <c r="E567" s="4" t="s">
        <v>6</v>
      </c>
      <c r="F567" s="2" t="s">
        <v>196</v>
      </c>
      <c r="G567" s="1" t="s">
        <v>75</v>
      </c>
      <c r="H567" s="13"/>
      <c r="I567" s="2">
        <v>6</v>
      </c>
      <c r="L567" s="2">
        <f t="shared" si="84"/>
        <v>6</v>
      </c>
      <c r="M567" s="2" t="s">
        <v>565</v>
      </c>
      <c r="N567" s="7">
        <f t="shared" si="85"/>
        <v>12</v>
      </c>
    </row>
    <row r="568" spans="2:14" ht="12.75" customHeight="1" x14ac:dyDescent="0.2">
      <c r="B568" s="4">
        <v>2005</v>
      </c>
      <c r="C568" s="2" t="s">
        <v>292</v>
      </c>
      <c r="D568" s="4" t="s">
        <v>298</v>
      </c>
      <c r="E568" s="4" t="s">
        <v>14</v>
      </c>
      <c r="F568" s="2" t="s">
        <v>196</v>
      </c>
      <c r="G568" s="1" t="s">
        <v>419</v>
      </c>
      <c r="H568" s="2">
        <v>6</v>
      </c>
      <c r="J568" s="2">
        <v>9</v>
      </c>
      <c r="L568" s="2">
        <f t="shared" si="84"/>
        <v>15</v>
      </c>
      <c r="M568" s="2" t="s">
        <v>565</v>
      </c>
      <c r="N568" s="7">
        <f t="shared" si="85"/>
        <v>30</v>
      </c>
    </row>
    <row r="569" spans="2:14" x14ac:dyDescent="0.2">
      <c r="G569" s="5" t="s">
        <v>563</v>
      </c>
      <c r="H569" s="14">
        <f>SUM(H557:H568)</f>
        <v>6</v>
      </c>
      <c r="I569" s="14">
        <f t="shared" ref="I569:N569" si="86">SUM(I557:I568)</f>
        <v>18</v>
      </c>
      <c r="J569" s="14">
        <f t="shared" si="86"/>
        <v>27</v>
      </c>
      <c r="K569" s="14">
        <f t="shared" si="86"/>
        <v>24</v>
      </c>
      <c r="L569" s="14">
        <f t="shared" si="86"/>
        <v>75</v>
      </c>
      <c r="M569" s="14">
        <f t="shared" si="86"/>
        <v>0</v>
      </c>
      <c r="N569" s="15">
        <f t="shared" si="86"/>
        <v>111</v>
      </c>
    </row>
    <row r="570" spans="2:14" x14ac:dyDescent="0.2">
      <c r="G570" s="1"/>
    </row>
    <row r="571" spans="2:14" x14ac:dyDescent="0.2">
      <c r="B571" s="2" t="s">
        <v>420</v>
      </c>
      <c r="G571" s="1"/>
    </row>
    <row r="572" spans="2:14" x14ac:dyDescent="0.2">
      <c r="G572" s="1"/>
    </row>
    <row r="573" spans="2:14" x14ac:dyDescent="0.2">
      <c r="G573" s="1"/>
    </row>
    <row r="574" spans="2:14" ht="12.75" customHeight="1" x14ac:dyDescent="0.2">
      <c r="B574" s="4">
        <v>1996</v>
      </c>
      <c r="C574" s="2" t="s">
        <v>76</v>
      </c>
      <c r="D574" s="4" t="s">
        <v>12</v>
      </c>
      <c r="E574" s="4" t="s">
        <v>14</v>
      </c>
      <c r="F574" s="2" t="s">
        <v>121</v>
      </c>
      <c r="G574" s="1" t="s">
        <v>421</v>
      </c>
      <c r="H574" s="13">
        <v>3</v>
      </c>
      <c r="K574" s="2">
        <v>12</v>
      </c>
      <c r="L574" s="2">
        <f t="shared" ref="L574:L586" si="87">SUM(H574:K574)</f>
        <v>15</v>
      </c>
      <c r="N574" s="7">
        <f t="shared" ref="N574:N586" si="88">IF(OR(M574=0,M574=""),L574,L574*2)</f>
        <v>15</v>
      </c>
    </row>
    <row r="575" spans="2:14" ht="12.75" customHeight="1" x14ac:dyDescent="0.2">
      <c r="B575" s="4">
        <v>1997</v>
      </c>
      <c r="C575" s="2" t="s">
        <v>46</v>
      </c>
      <c r="D575" s="4" t="s">
        <v>12</v>
      </c>
      <c r="E575" s="4" t="s">
        <v>14</v>
      </c>
      <c r="F575" s="2" t="s">
        <v>121</v>
      </c>
      <c r="G575" s="1" t="s">
        <v>422</v>
      </c>
      <c r="H575" s="13"/>
      <c r="K575" s="2">
        <v>12</v>
      </c>
      <c r="L575" s="2">
        <f t="shared" si="87"/>
        <v>12</v>
      </c>
      <c r="N575" s="7">
        <f t="shared" si="88"/>
        <v>12</v>
      </c>
    </row>
    <row r="576" spans="2:14" ht="12.75" customHeight="1" x14ac:dyDescent="0.2">
      <c r="B576" s="4">
        <v>1998</v>
      </c>
      <c r="C576" s="2" t="s">
        <v>195</v>
      </c>
      <c r="D576" s="4" t="s">
        <v>5</v>
      </c>
      <c r="E576" s="4" t="s">
        <v>14</v>
      </c>
      <c r="F576" s="2" t="s">
        <v>177</v>
      </c>
      <c r="G576" s="1" t="s">
        <v>423</v>
      </c>
      <c r="H576" s="13"/>
      <c r="J576" s="2">
        <v>9</v>
      </c>
      <c r="L576" s="2">
        <f t="shared" si="87"/>
        <v>9</v>
      </c>
      <c r="N576" s="7">
        <f t="shared" si="88"/>
        <v>9</v>
      </c>
    </row>
    <row r="577" spans="2:14" ht="12.75" customHeight="1" x14ac:dyDescent="0.2">
      <c r="B577" s="4">
        <v>1998</v>
      </c>
      <c r="C577" s="2" t="s">
        <v>46</v>
      </c>
      <c r="D577" s="4" t="s">
        <v>5</v>
      </c>
      <c r="E577" s="4" t="s">
        <v>14</v>
      </c>
      <c r="F577" s="2" t="s">
        <v>177</v>
      </c>
      <c r="G577" s="1" t="s">
        <v>26</v>
      </c>
      <c r="H577" s="13"/>
      <c r="J577" s="2">
        <v>9</v>
      </c>
      <c r="L577" s="2">
        <f t="shared" si="87"/>
        <v>9</v>
      </c>
      <c r="N577" s="7">
        <f t="shared" si="88"/>
        <v>9</v>
      </c>
    </row>
    <row r="578" spans="2:14" ht="12.75" customHeight="1" x14ac:dyDescent="0.2">
      <c r="B578" s="4">
        <v>1998</v>
      </c>
      <c r="C578" s="2" t="s">
        <v>23</v>
      </c>
      <c r="D578" s="4" t="s">
        <v>5</v>
      </c>
      <c r="E578" s="4" t="s">
        <v>2</v>
      </c>
      <c r="F578" s="2" t="s">
        <v>177</v>
      </c>
      <c r="G578" s="1" t="s">
        <v>13</v>
      </c>
      <c r="H578" s="13"/>
      <c r="J578" s="2">
        <v>9</v>
      </c>
      <c r="L578" s="2">
        <f t="shared" si="87"/>
        <v>9</v>
      </c>
      <c r="N578" s="7">
        <f t="shared" si="88"/>
        <v>9</v>
      </c>
    </row>
    <row r="579" spans="2:14" ht="12.75" customHeight="1" x14ac:dyDescent="0.2">
      <c r="B579" s="4">
        <v>1999</v>
      </c>
      <c r="C579" s="2" t="s">
        <v>271</v>
      </c>
      <c r="D579" s="4" t="s">
        <v>12</v>
      </c>
      <c r="E579" s="4" t="s">
        <v>14</v>
      </c>
      <c r="F579" s="2" t="s">
        <v>177</v>
      </c>
      <c r="G579" s="1" t="s">
        <v>424</v>
      </c>
      <c r="H579" s="13">
        <v>3</v>
      </c>
      <c r="K579" s="2">
        <v>12</v>
      </c>
      <c r="L579" s="2">
        <f t="shared" si="87"/>
        <v>15</v>
      </c>
      <c r="N579" s="7">
        <f t="shared" si="88"/>
        <v>15</v>
      </c>
    </row>
    <row r="580" spans="2:14" ht="12.75" customHeight="1" x14ac:dyDescent="0.2">
      <c r="B580" s="4">
        <v>2000</v>
      </c>
      <c r="C580" s="2" t="s">
        <v>302</v>
      </c>
      <c r="D580" s="4" t="s">
        <v>17</v>
      </c>
      <c r="E580" s="4" t="s">
        <v>14</v>
      </c>
      <c r="F580" s="2" t="s">
        <v>177</v>
      </c>
      <c r="G580" s="1" t="s">
        <v>33</v>
      </c>
      <c r="H580" s="13"/>
      <c r="I580" s="2">
        <v>6</v>
      </c>
      <c r="L580" s="2">
        <f t="shared" si="87"/>
        <v>6</v>
      </c>
      <c r="N580" s="7">
        <f t="shared" si="88"/>
        <v>6</v>
      </c>
    </row>
    <row r="581" spans="2:14" ht="12.75" customHeight="1" x14ac:dyDescent="0.2">
      <c r="B581" s="4">
        <v>2000</v>
      </c>
      <c r="C581" s="2" t="s">
        <v>40</v>
      </c>
      <c r="D581" s="4" t="s">
        <v>17</v>
      </c>
      <c r="E581" s="4" t="s">
        <v>41</v>
      </c>
      <c r="F581" s="2" t="s">
        <v>177</v>
      </c>
      <c r="G581" s="1" t="s">
        <v>425</v>
      </c>
      <c r="H581" s="13">
        <v>3</v>
      </c>
      <c r="I581" s="2">
        <v>6</v>
      </c>
      <c r="L581" s="2">
        <f t="shared" si="87"/>
        <v>9</v>
      </c>
      <c r="M581" s="2" t="s">
        <v>565</v>
      </c>
      <c r="N581" s="7">
        <f t="shared" si="88"/>
        <v>18</v>
      </c>
    </row>
    <row r="582" spans="2:14" ht="12.75" customHeight="1" x14ac:dyDescent="0.2">
      <c r="B582" s="4">
        <v>2000</v>
      </c>
      <c r="C582" s="2" t="s">
        <v>180</v>
      </c>
      <c r="D582" s="4" t="s">
        <v>5</v>
      </c>
      <c r="E582" s="4" t="s">
        <v>14</v>
      </c>
      <c r="F582" s="2" t="s">
        <v>177</v>
      </c>
      <c r="G582" s="1" t="s">
        <v>426</v>
      </c>
      <c r="H582" s="13">
        <v>3</v>
      </c>
      <c r="J582" s="2">
        <v>9</v>
      </c>
      <c r="L582" s="2">
        <f t="shared" si="87"/>
        <v>12</v>
      </c>
      <c r="N582" s="7">
        <f t="shared" si="88"/>
        <v>12</v>
      </c>
    </row>
    <row r="583" spans="2:14" ht="12.75" customHeight="1" x14ac:dyDescent="0.2">
      <c r="B583" s="4">
        <v>2001</v>
      </c>
      <c r="C583" s="2" t="s">
        <v>180</v>
      </c>
      <c r="D583" s="4" t="s">
        <v>5</v>
      </c>
      <c r="E583" s="4" t="s">
        <v>14</v>
      </c>
      <c r="F583" s="2" t="s">
        <v>177</v>
      </c>
      <c r="G583" s="1" t="s">
        <v>26</v>
      </c>
      <c r="H583" s="13"/>
      <c r="J583" s="2">
        <v>9</v>
      </c>
      <c r="L583" s="2">
        <f t="shared" si="87"/>
        <v>9</v>
      </c>
      <c r="N583" s="7">
        <f t="shared" si="88"/>
        <v>9</v>
      </c>
    </row>
    <row r="584" spans="2:14" ht="12.75" customHeight="1" x14ac:dyDescent="0.2">
      <c r="B584" s="4">
        <v>2001</v>
      </c>
      <c r="C584" s="2" t="s">
        <v>46</v>
      </c>
      <c r="D584" s="4" t="s">
        <v>12</v>
      </c>
      <c r="E584" s="4" t="s">
        <v>14</v>
      </c>
      <c r="F584" s="2" t="s">
        <v>177</v>
      </c>
      <c r="G584" s="1" t="s">
        <v>163</v>
      </c>
      <c r="H584" s="13"/>
      <c r="K584" s="2">
        <v>12</v>
      </c>
      <c r="L584" s="2">
        <f t="shared" si="87"/>
        <v>12</v>
      </c>
      <c r="N584" s="7">
        <f t="shared" si="88"/>
        <v>12</v>
      </c>
    </row>
    <row r="585" spans="2:14" ht="12.75" customHeight="1" x14ac:dyDescent="0.2">
      <c r="B585" s="4">
        <v>2002</v>
      </c>
      <c r="C585" s="2" t="s">
        <v>292</v>
      </c>
      <c r="D585" s="4" t="s">
        <v>1</v>
      </c>
      <c r="E585" s="4" t="s">
        <v>14</v>
      </c>
      <c r="F585" s="2" t="s">
        <v>121</v>
      </c>
      <c r="G585" s="1" t="s">
        <v>427</v>
      </c>
      <c r="H585" s="13">
        <v>3</v>
      </c>
      <c r="L585" s="2">
        <f t="shared" si="87"/>
        <v>3</v>
      </c>
      <c r="M585" s="2" t="s">
        <v>565</v>
      </c>
      <c r="N585" s="7">
        <f t="shared" si="88"/>
        <v>6</v>
      </c>
    </row>
    <row r="586" spans="2:14" ht="12.75" customHeight="1" x14ac:dyDescent="0.2">
      <c r="B586" s="4">
        <v>2003</v>
      </c>
      <c r="C586" s="2" t="s">
        <v>145</v>
      </c>
      <c r="D586" s="4" t="s">
        <v>12</v>
      </c>
      <c r="E586" s="4" t="s">
        <v>2</v>
      </c>
      <c r="F586" s="2" t="s">
        <v>177</v>
      </c>
      <c r="G586" s="1" t="s">
        <v>428</v>
      </c>
      <c r="H586" s="2">
        <v>3</v>
      </c>
      <c r="K586" s="2">
        <v>12</v>
      </c>
      <c r="L586" s="2">
        <f t="shared" si="87"/>
        <v>15</v>
      </c>
      <c r="N586" s="7">
        <f t="shared" si="88"/>
        <v>15</v>
      </c>
    </row>
    <row r="587" spans="2:14" x14ac:dyDescent="0.2">
      <c r="G587" s="5" t="s">
        <v>563</v>
      </c>
      <c r="H587" s="14">
        <f>SUM(H574:H586)</f>
        <v>18</v>
      </c>
      <c r="I587" s="14">
        <f t="shared" ref="I587:N587" si="89">SUM(I574:I586)</f>
        <v>12</v>
      </c>
      <c r="J587" s="14">
        <f t="shared" si="89"/>
        <v>45</v>
      </c>
      <c r="K587" s="14">
        <f t="shared" si="89"/>
        <v>60</v>
      </c>
      <c r="L587" s="14">
        <f t="shared" si="89"/>
        <v>135</v>
      </c>
      <c r="M587" s="14">
        <f t="shared" si="89"/>
        <v>0</v>
      </c>
      <c r="N587" s="15">
        <f t="shared" si="89"/>
        <v>147</v>
      </c>
    </row>
    <row r="588" spans="2:14" x14ac:dyDescent="0.2">
      <c r="G588" s="1"/>
    </row>
    <row r="589" spans="2:14" x14ac:dyDescent="0.2">
      <c r="B589" s="2" t="s">
        <v>429</v>
      </c>
      <c r="G589" s="1"/>
    </row>
    <row r="590" spans="2:14" x14ac:dyDescent="0.2">
      <c r="G590" s="1"/>
    </row>
    <row r="591" spans="2:14" x14ac:dyDescent="0.2">
      <c r="G591" s="1"/>
    </row>
    <row r="592" spans="2:14" ht="12.75" customHeight="1" x14ac:dyDescent="0.2">
      <c r="B592" s="4">
        <v>1997</v>
      </c>
      <c r="C592" s="2" t="s">
        <v>21</v>
      </c>
      <c r="D592" s="4" t="s">
        <v>5</v>
      </c>
      <c r="E592" s="4" t="s">
        <v>2</v>
      </c>
      <c r="F592" s="2" t="s">
        <v>177</v>
      </c>
      <c r="G592" s="1" t="s">
        <v>33</v>
      </c>
      <c r="H592" s="13"/>
      <c r="J592" s="2">
        <v>9</v>
      </c>
      <c r="L592" s="2">
        <f t="shared" ref="L592:L605" si="90">SUM(H592:K592)</f>
        <v>9</v>
      </c>
      <c r="N592" s="7">
        <f t="shared" ref="N592:N605" si="91">IF(OR(M592=0,M592=""),L592,L592*2)</f>
        <v>9</v>
      </c>
    </row>
    <row r="593" spans="2:14" ht="12.75" customHeight="1" x14ac:dyDescent="0.2">
      <c r="B593" s="4">
        <v>1998</v>
      </c>
      <c r="C593" s="2" t="s">
        <v>76</v>
      </c>
      <c r="D593" s="4" t="s">
        <v>17</v>
      </c>
      <c r="E593" s="4" t="s">
        <v>14</v>
      </c>
      <c r="F593" s="2" t="s">
        <v>154</v>
      </c>
      <c r="G593" s="1" t="s">
        <v>430</v>
      </c>
      <c r="H593" s="13"/>
      <c r="I593" s="2">
        <v>6</v>
      </c>
      <c r="L593" s="2">
        <f t="shared" si="90"/>
        <v>6</v>
      </c>
      <c r="N593" s="7">
        <f t="shared" si="91"/>
        <v>6</v>
      </c>
    </row>
    <row r="594" spans="2:14" ht="12.75" customHeight="1" x14ac:dyDescent="0.2">
      <c r="B594" s="4">
        <v>1999</v>
      </c>
      <c r="C594" s="2" t="s">
        <v>153</v>
      </c>
      <c r="D594" s="4" t="s">
        <v>9</v>
      </c>
      <c r="E594" s="4" t="s">
        <v>14</v>
      </c>
      <c r="F594" s="2" t="s">
        <v>154</v>
      </c>
      <c r="G594" s="1" t="s">
        <v>26</v>
      </c>
      <c r="H594" s="13"/>
      <c r="L594" s="2">
        <f t="shared" si="90"/>
        <v>0</v>
      </c>
      <c r="N594" s="7">
        <f t="shared" si="91"/>
        <v>0</v>
      </c>
    </row>
    <row r="595" spans="2:14" ht="12.75" customHeight="1" x14ac:dyDescent="0.2">
      <c r="B595" s="4">
        <v>1999</v>
      </c>
      <c r="C595" s="2" t="s">
        <v>32</v>
      </c>
      <c r="D595" s="4" t="s">
        <v>5</v>
      </c>
      <c r="E595" s="4" t="s">
        <v>14</v>
      </c>
      <c r="F595" s="2" t="s">
        <v>154</v>
      </c>
      <c r="G595" s="1" t="s">
        <v>431</v>
      </c>
      <c r="H595" s="13"/>
      <c r="J595" s="2">
        <v>9</v>
      </c>
      <c r="L595" s="2">
        <f t="shared" si="90"/>
        <v>9</v>
      </c>
      <c r="M595" s="2" t="s">
        <v>565</v>
      </c>
      <c r="N595" s="7">
        <f t="shared" si="91"/>
        <v>18</v>
      </c>
    </row>
    <row r="596" spans="2:14" ht="12.75" customHeight="1" x14ac:dyDescent="0.2">
      <c r="B596" s="4">
        <v>1999</v>
      </c>
      <c r="C596" s="2" t="s">
        <v>279</v>
      </c>
      <c r="D596" s="4" t="s">
        <v>5</v>
      </c>
      <c r="E596" s="4" t="s">
        <v>14</v>
      </c>
      <c r="F596" s="2" t="s">
        <v>154</v>
      </c>
      <c r="G596" s="1" t="s">
        <v>39</v>
      </c>
      <c r="H596" s="13"/>
      <c r="J596" s="2">
        <v>9</v>
      </c>
      <c r="L596" s="2">
        <f t="shared" si="90"/>
        <v>9</v>
      </c>
      <c r="N596" s="7">
        <f t="shared" si="91"/>
        <v>9</v>
      </c>
    </row>
    <row r="597" spans="2:14" ht="12.75" customHeight="1" x14ac:dyDescent="0.2">
      <c r="B597" s="4">
        <v>2000</v>
      </c>
      <c r="C597" s="2" t="s">
        <v>46</v>
      </c>
      <c r="D597" s="4" t="s">
        <v>12</v>
      </c>
      <c r="E597" s="4" t="s">
        <v>14</v>
      </c>
      <c r="F597" s="2" t="s">
        <v>154</v>
      </c>
      <c r="G597" s="1" t="s">
        <v>432</v>
      </c>
      <c r="H597" s="13">
        <v>3</v>
      </c>
      <c r="K597" s="2">
        <v>12</v>
      </c>
      <c r="L597" s="2">
        <f t="shared" si="90"/>
        <v>15</v>
      </c>
      <c r="N597" s="7">
        <f t="shared" si="91"/>
        <v>15</v>
      </c>
    </row>
    <row r="598" spans="2:14" ht="12.75" customHeight="1" x14ac:dyDescent="0.2">
      <c r="B598" s="4">
        <v>2000</v>
      </c>
      <c r="C598" s="2" t="s">
        <v>32</v>
      </c>
      <c r="D598" s="4" t="s">
        <v>17</v>
      </c>
      <c r="E598" s="4" t="s">
        <v>14</v>
      </c>
      <c r="F598" s="2" t="s">
        <v>177</v>
      </c>
      <c r="G598" s="1" t="s">
        <v>26</v>
      </c>
      <c r="H598" s="13"/>
      <c r="I598" s="2">
        <v>6</v>
      </c>
      <c r="L598" s="2">
        <f t="shared" si="90"/>
        <v>6</v>
      </c>
      <c r="M598" s="2" t="s">
        <v>565</v>
      </c>
      <c r="N598" s="7">
        <f t="shared" si="91"/>
        <v>12</v>
      </c>
    </row>
    <row r="599" spans="2:14" ht="12.75" customHeight="1" x14ac:dyDescent="0.2">
      <c r="B599" s="4">
        <v>2001</v>
      </c>
      <c r="C599" s="2" t="s">
        <v>153</v>
      </c>
      <c r="D599" s="4" t="s">
        <v>17</v>
      </c>
      <c r="E599" s="4" t="s">
        <v>14</v>
      </c>
      <c r="F599" s="2" t="s">
        <v>154</v>
      </c>
      <c r="G599" s="1" t="s">
        <v>157</v>
      </c>
      <c r="H599" s="13"/>
      <c r="I599" s="2">
        <v>6</v>
      </c>
      <c r="L599" s="2">
        <f t="shared" si="90"/>
        <v>6</v>
      </c>
      <c r="N599" s="7">
        <f t="shared" si="91"/>
        <v>6</v>
      </c>
    </row>
    <row r="600" spans="2:14" ht="12.75" customHeight="1" x14ac:dyDescent="0.2">
      <c r="B600" s="4">
        <v>2001</v>
      </c>
      <c r="C600" s="2" t="s">
        <v>32</v>
      </c>
      <c r="D600" s="4" t="s">
        <v>17</v>
      </c>
      <c r="E600" s="4" t="s">
        <v>14</v>
      </c>
      <c r="F600" s="2" t="s">
        <v>154</v>
      </c>
      <c r="G600" s="1" t="s">
        <v>433</v>
      </c>
      <c r="H600" s="13">
        <v>3</v>
      </c>
      <c r="I600" s="2">
        <v>6</v>
      </c>
      <c r="L600" s="2">
        <f t="shared" si="90"/>
        <v>9</v>
      </c>
      <c r="M600" s="2" t="s">
        <v>565</v>
      </c>
      <c r="N600" s="7">
        <f t="shared" si="91"/>
        <v>18</v>
      </c>
    </row>
    <row r="601" spans="2:14" ht="12.75" customHeight="1" x14ac:dyDescent="0.2">
      <c r="B601" s="4">
        <v>2002</v>
      </c>
      <c r="C601" s="2" t="s">
        <v>32</v>
      </c>
      <c r="D601" s="4" t="s">
        <v>5</v>
      </c>
      <c r="E601" s="4" t="s">
        <v>14</v>
      </c>
      <c r="F601" s="2" t="s">
        <v>154</v>
      </c>
      <c r="G601" s="1" t="s">
        <v>163</v>
      </c>
      <c r="H601" s="13"/>
      <c r="J601" s="2">
        <v>9</v>
      </c>
      <c r="L601" s="2">
        <f t="shared" si="90"/>
        <v>9</v>
      </c>
      <c r="M601" s="2" t="s">
        <v>565</v>
      </c>
      <c r="N601" s="7">
        <f t="shared" si="91"/>
        <v>18</v>
      </c>
    </row>
    <row r="602" spans="2:14" ht="12.75" customHeight="1" x14ac:dyDescent="0.2">
      <c r="B602" s="4">
        <v>2003</v>
      </c>
      <c r="C602" s="2" t="s">
        <v>311</v>
      </c>
      <c r="D602" s="4" t="s">
        <v>5</v>
      </c>
      <c r="E602" s="4" t="s">
        <v>6</v>
      </c>
      <c r="F602" s="2" t="s">
        <v>154</v>
      </c>
      <c r="G602" s="1" t="s">
        <v>410</v>
      </c>
      <c r="H602" s="13"/>
      <c r="J602" s="2">
        <v>9</v>
      </c>
      <c r="L602" s="2">
        <f t="shared" si="90"/>
        <v>9</v>
      </c>
      <c r="N602" s="7">
        <f t="shared" si="91"/>
        <v>9</v>
      </c>
    </row>
    <row r="603" spans="2:14" ht="12.75" customHeight="1" x14ac:dyDescent="0.2">
      <c r="B603" s="4">
        <v>2004</v>
      </c>
      <c r="C603" s="2" t="s">
        <v>46</v>
      </c>
      <c r="D603" s="4" t="s">
        <v>12</v>
      </c>
      <c r="E603" s="4" t="s">
        <v>14</v>
      </c>
      <c r="F603" s="2" t="s">
        <v>177</v>
      </c>
      <c r="G603" s="1" t="s">
        <v>65</v>
      </c>
      <c r="H603" s="13"/>
      <c r="K603" s="2">
        <v>12</v>
      </c>
      <c r="L603" s="2">
        <f t="shared" si="90"/>
        <v>12</v>
      </c>
      <c r="N603" s="7">
        <f t="shared" si="91"/>
        <v>12</v>
      </c>
    </row>
    <row r="604" spans="2:14" ht="12.75" customHeight="1" x14ac:dyDescent="0.2">
      <c r="B604" s="4">
        <v>2004</v>
      </c>
      <c r="C604" s="2" t="s">
        <v>292</v>
      </c>
      <c r="D604" s="4" t="s">
        <v>293</v>
      </c>
      <c r="E604" s="4" t="s">
        <v>14</v>
      </c>
      <c r="F604" s="2" t="s">
        <v>177</v>
      </c>
      <c r="G604" s="1" t="s">
        <v>140</v>
      </c>
      <c r="H604" s="13"/>
      <c r="L604" s="2">
        <f t="shared" si="90"/>
        <v>0</v>
      </c>
      <c r="N604" s="7">
        <f t="shared" si="91"/>
        <v>0</v>
      </c>
    </row>
    <row r="605" spans="2:14" ht="12.75" customHeight="1" x14ac:dyDescent="0.2">
      <c r="B605" s="4">
        <v>2005</v>
      </c>
      <c r="C605" s="2" t="s">
        <v>78</v>
      </c>
      <c r="D605" s="4" t="s">
        <v>12</v>
      </c>
      <c r="E605" s="4" t="s">
        <v>14</v>
      </c>
      <c r="F605" s="2" t="s">
        <v>154</v>
      </c>
      <c r="G605" s="1" t="s">
        <v>281</v>
      </c>
      <c r="K605" s="2">
        <v>12</v>
      </c>
      <c r="L605" s="2">
        <f t="shared" si="90"/>
        <v>12</v>
      </c>
      <c r="M605" s="2" t="s">
        <v>565</v>
      </c>
      <c r="N605" s="7">
        <f t="shared" si="91"/>
        <v>24</v>
      </c>
    </row>
    <row r="606" spans="2:14" x14ac:dyDescent="0.2">
      <c r="G606" s="5" t="s">
        <v>563</v>
      </c>
      <c r="H606" s="14">
        <f>SUM(H592:H605)</f>
        <v>6</v>
      </c>
      <c r="I606" s="14">
        <f t="shared" ref="I606:N606" si="92">SUM(I592:I605)</f>
        <v>24</v>
      </c>
      <c r="J606" s="14">
        <f t="shared" si="92"/>
        <v>45</v>
      </c>
      <c r="K606" s="14">
        <f t="shared" si="92"/>
        <v>36</v>
      </c>
      <c r="L606" s="14">
        <f t="shared" si="92"/>
        <v>111</v>
      </c>
      <c r="M606" s="14">
        <f t="shared" si="92"/>
        <v>0</v>
      </c>
      <c r="N606" s="15">
        <f t="shared" si="92"/>
        <v>156</v>
      </c>
    </row>
    <row r="607" spans="2:14" x14ac:dyDescent="0.2">
      <c r="G607" s="1"/>
    </row>
    <row r="608" spans="2:14" x14ac:dyDescent="0.2">
      <c r="B608" s="2" t="s">
        <v>434</v>
      </c>
      <c r="G608" s="1"/>
    </row>
    <row r="609" spans="2:14" x14ac:dyDescent="0.2">
      <c r="G609" s="1"/>
    </row>
    <row r="610" spans="2:14" x14ac:dyDescent="0.2">
      <c r="G610" s="1"/>
    </row>
    <row r="611" spans="2:14" ht="12.75" customHeight="1" x14ac:dyDescent="0.2">
      <c r="B611" s="4">
        <v>1997</v>
      </c>
      <c r="C611" s="2" t="s">
        <v>153</v>
      </c>
      <c r="D611" s="4" t="s">
        <v>17</v>
      </c>
      <c r="E611" s="4" t="s">
        <v>14</v>
      </c>
      <c r="F611" s="2" t="s">
        <v>177</v>
      </c>
      <c r="G611" s="1" t="s">
        <v>435</v>
      </c>
      <c r="H611" s="13">
        <v>3</v>
      </c>
      <c r="I611" s="2">
        <v>6</v>
      </c>
      <c r="L611" s="2">
        <f t="shared" ref="L611:L637" si="93">SUM(H611:K611)</f>
        <v>9</v>
      </c>
      <c r="N611" s="7">
        <f t="shared" ref="N611:N637" si="94">IF(OR(M611=0,M611=""),L611,L611*2)</f>
        <v>9</v>
      </c>
    </row>
    <row r="612" spans="2:14" ht="12.75" customHeight="1" x14ac:dyDescent="0.2">
      <c r="B612" s="4">
        <v>1997</v>
      </c>
      <c r="C612" s="2" t="s">
        <v>143</v>
      </c>
      <c r="D612" s="4" t="s">
        <v>17</v>
      </c>
      <c r="E612" s="4" t="s">
        <v>2</v>
      </c>
      <c r="F612" s="2" t="s">
        <v>177</v>
      </c>
      <c r="G612" s="1" t="s">
        <v>106</v>
      </c>
      <c r="H612" s="13"/>
      <c r="I612" s="2">
        <v>6</v>
      </c>
      <c r="L612" s="2">
        <f t="shared" si="93"/>
        <v>6</v>
      </c>
      <c r="N612" s="7">
        <f t="shared" si="94"/>
        <v>6</v>
      </c>
    </row>
    <row r="613" spans="2:14" ht="12.75" customHeight="1" x14ac:dyDescent="0.2">
      <c r="B613" s="4">
        <v>1998</v>
      </c>
      <c r="C613" s="2" t="s">
        <v>78</v>
      </c>
      <c r="D613" s="4" t="s">
        <v>17</v>
      </c>
      <c r="E613" s="4" t="s">
        <v>14</v>
      </c>
      <c r="F613" s="2" t="s">
        <v>177</v>
      </c>
      <c r="G613" s="1" t="s">
        <v>378</v>
      </c>
      <c r="H613" s="13"/>
      <c r="I613" s="2">
        <v>6</v>
      </c>
      <c r="L613" s="2">
        <f t="shared" si="93"/>
        <v>6</v>
      </c>
      <c r="M613" s="2" t="s">
        <v>565</v>
      </c>
      <c r="N613" s="7">
        <f t="shared" si="94"/>
        <v>12</v>
      </c>
    </row>
    <row r="614" spans="2:14" ht="12.75" customHeight="1" x14ac:dyDescent="0.2">
      <c r="B614" s="4">
        <v>1998</v>
      </c>
      <c r="C614" s="2" t="s">
        <v>301</v>
      </c>
      <c r="D614" s="4" t="s">
        <v>5</v>
      </c>
      <c r="E614" s="4" t="s">
        <v>14</v>
      </c>
      <c r="F614" s="2" t="s">
        <v>150</v>
      </c>
      <c r="G614" s="1" t="s">
        <v>436</v>
      </c>
      <c r="H614" s="13">
        <v>3</v>
      </c>
      <c r="J614" s="2">
        <v>9</v>
      </c>
      <c r="L614" s="2">
        <f t="shared" si="93"/>
        <v>12</v>
      </c>
      <c r="N614" s="7">
        <f t="shared" si="94"/>
        <v>12</v>
      </c>
    </row>
    <row r="615" spans="2:14" ht="12.75" customHeight="1" x14ac:dyDescent="0.2">
      <c r="B615" s="4">
        <v>1998</v>
      </c>
      <c r="C615" s="2" t="s">
        <v>180</v>
      </c>
      <c r="D615" s="4" t="s">
        <v>12</v>
      </c>
      <c r="E615" s="4" t="s">
        <v>14</v>
      </c>
      <c r="F615" s="2" t="s">
        <v>177</v>
      </c>
      <c r="G615" s="1" t="s">
        <v>437</v>
      </c>
      <c r="H615" s="13"/>
      <c r="K615" s="2">
        <v>12</v>
      </c>
      <c r="L615" s="2">
        <f t="shared" si="93"/>
        <v>12</v>
      </c>
      <c r="N615" s="7">
        <f t="shared" si="94"/>
        <v>12</v>
      </c>
    </row>
    <row r="616" spans="2:14" ht="12.75" customHeight="1" x14ac:dyDescent="0.2">
      <c r="B616" s="4">
        <v>1998</v>
      </c>
      <c r="C616" s="2" t="s">
        <v>32</v>
      </c>
      <c r="D616" s="4" t="s">
        <v>5</v>
      </c>
      <c r="E616" s="4" t="s">
        <v>14</v>
      </c>
      <c r="F616" s="2" t="s">
        <v>177</v>
      </c>
      <c r="G616" s="1" t="s">
        <v>33</v>
      </c>
      <c r="H616" s="13"/>
      <c r="J616" s="2">
        <v>9</v>
      </c>
      <c r="L616" s="2">
        <f t="shared" si="93"/>
        <v>9</v>
      </c>
      <c r="M616" s="2" t="s">
        <v>565</v>
      </c>
      <c r="N616" s="7">
        <f t="shared" si="94"/>
        <v>18</v>
      </c>
    </row>
    <row r="617" spans="2:14" ht="12.75" customHeight="1" x14ac:dyDescent="0.2">
      <c r="B617" s="4">
        <v>1998</v>
      </c>
      <c r="C617" s="2" t="s">
        <v>143</v>
      </c>
      <c r="D617" s="4" t="s">
        <v>12</v>
      </c>
      <c r="E617" s="4" t="s">
        <v>2</v>
      </c>
      <c r="F617" s="2" t="s">
        <v>177</v>
      </c>
      <c r="G617" s="1" t="s">
        <v>7</v>
      </c>
      <c r="H617" s="13"/>
      <c r="K617" s="2">
        <v>12</v>
      </c>
      <c r="L617" s="2">
        <f t="shared" si="93"/>
        <v>12</v>
      </c>
      <c r="N617" s="7">
        <f t="shared" si="94"/>
        <v>12</v>
      </c>
    </row>
    <row r="618" spans="2:14" ht="12.75" customHeight="1" x14ac:dyDescent="0.2">
      <c r="B618" s="4">
        <v>1999</v>
      </c>
      <c r="C618" s="2" t="s">
        <v>78</v>
      </c>
      <c r="D618" s="4" t="s">
        <v>17</v>
      </c>
      <c r="E618" s="4" t="s">
        <v>14</v>
      </c>
      <c r="F618" s="2" t="s">
        <v>177</v>
      </c>
      <c r="G618" s="1" t="s">
        <v>22</v>
      </c>
      <c r="H618" s="13"/>
      <c r="I618" s="2">
        <v>6</v>
      </c>
      <c r="L618" s="2">
        <f t="shared" si="93"/>
        <v>6</v>
      </c>
      <c r="M618" s="2" t="s">
        <v>565</v>
      </c>
      <c r="N618" s="7">
        <f t="shared" si="94"/>
        <v>12</v>
      </c>
    </row>
    <row r="619" spans="2:14" ht="12.75" customHeight="1" x14ac:dyDescent="0.2">
      <c r="B619" s="4">
        <v>1999</v>
      </c>
      <c r="C619" s="2" t="s">
        <v>180</v>
      </c>
      <c r="D619" s="4" t="s">
        <v>12</v>
      </c>
      <c r="E619" s="4" t="s">
        <v>14</v>
      </c>
      <c r="F619" s="2" t="s">
        <v>177</v>
      </c>
      <c r="G619" s="1" t="s">
        <v>352</v>
      </c>
      <c r="H619" s="13">
        <v>3</v>
      </c>
      <c r="K619" s="2">
        <v>12</v>
      </c>
      <c r="L619" s="2">
        <f t="shared" si="93"/>
        <v>15</v>
      </c>
      <c r="N619" s="7">
        <f t="shared" si="94"/>
        <v>15</v>
      </c>
    </row>
    <row r="620" spans="2:14" ht="12.75" customHeight="1" x14ac:dyDescent="0.2">
      <c r="B620" s="4">
        <v>1999</v>
      </c>
      <c r="C620" s="2" t="s">
        <v>195</v>
      </c>
      <c r="D620" s="4" t="s">
        <v>5</v>
      </c>
      <c r="E620" s="4" t="s">
        <v>14</v>
      </c>
      <c r="F620" s="2" t="s">
        <v>150</v>
      </c>
      <c r="G620" s="1" t="s">
        <v>168</v>
      </c>
      <c r="H620" s="13"/>
      <c r="J620" s="2">
        <v>9</v>
      </c>
      <c r="L620" s="2">
        <f t="shared" si="93"/>
        <v>9</v>
      </c>
      <c r="N620" s="7">
        <f t="shared" si="94"/>
        <v>9</v>
      </c>
    </row>
    <row r="621" spans="2:14" ht="12.75" customHeight="1" x14ac:dyDescent="0.2">
      <c r="B621" s="4">
        <v>1999</v>
      </c>
      <c r="C621" s="2" t="s">
        <v>182</v>
      </c>
      <c r="D621" s="4" t="s">
        <v>12</v>
      </c>
      <c r="E621" s="4" t="s">
        <v>14</v>
      </c>
      <c r="F621" s="2" t="s">
        <v>150</v>
      </c>
      <c r="G621" s="1" t="s">
        <v>105</v>
      </c>
      <c r="H621" s="13"/>
      <c r="K621" s="2">
        <v>12</v>
      </c>
      <c r="L621" s="2">
        <f t="shared" si="93"/>
        <v>12</v>
      </c>
      <c r="N621" s="7">
        <f t="shared" si="94"/>
        <v>12</v>
      </c>
    </row>
    <row r="622" spans="2:14" ht="12.75" customHeight="1" x14ac:dyDescent="0.2">
      <c r="B622" s="4">
        <v>1999</v>
      </c>
      <c r="C622" s="2" t="s">
        <v>23</v>
      </c>
      <c r="D622" s="4" t="s">
        <v>5</v>
      </c>
      <c r="E622" s="4" t="s">
        <v>2</v>
      </c>
      <c r="F622" s="2" t="s">
        <v>177</v>
      </c>
      <c r="G622" s="1" t="s">
        <v>157</v>
      </c>
      <c r="H622" s="13"/>
      <c r="J622" s="2">
        <v>9</v>
      </c>
      <c r="L622" s="2">
        <f t="shared" si="93"/>
        <v>9</v>
      </c>
      <c r="N622" s="7">
        <f t="shared" si="94"/>
        <v>9</v>
      </c>
    </row>
    <row r="623" spans="2:14" ht="12.75" customHeight="1" x14ac:dyDescent="0.2">
      <c r="B623" s="4">
        <v>2000</v>
      </c>
      <c r="C623" s="2" t="s">
        <v>40</v>
      </c>
      <c r="D623" s="4" t="s">
        <v>12</v>
      </c>
      <c r="E623" s="4" t="s">
        <v>41</v>
      </c>
      <c r="F623" s="2" t="s">
        <v>150</v>
      </c>
      <c r="G623" s="1" t="s">
        <v>438</v>
      </c>
      <c r="H623" s="13">
        <v>3</v>
      </c>
      <c r="K623" s="2">
        <v>12</v>
      </c>
      <c r="L623" s="2">
        <f t="shared" si="93"/>
        <v>15</v>
      </c>
      <c r="M623" s="2" t="s">
        <v>565</v>
      </c>
      <c r="N623" s="7">
        <f t="shared" si="94"/>
        <v>30</v>
      </c>
    </row>
    <row r="624" spans="2:14" ht="12.75" customHeight="1" x14ac:dyDescent="0.2">
      <c r="B624" s="4">
        <v>2000</v>
      </c>
      <c r="C624" s="2" t="s">
        <v>180</v>
      </c>
      <c r="D624" s="4" t="s">
        <v>12</v>
      </c>
      <c r="E624" s="4" t="s">
        <v>14</v>
      </c>
      <c r="F624" s="2" t="s">
        <v>150</v>
      </c>
      <c r="G624" s="1" t="s">
        <v>81</v>
      </c>
      <c r="H624" s="13"/>
      <c r="K624" s="2">
        <v>12</v>
      </c>
      <c r="L624" s="2">
        <f t="shared" si="93"/>
        <v>12</v>
      </c>
      <c r="N624" s="7">
        <f t="shared" si="94"/>
        <v>12</v>
      </c>
    </row>
    <row r="625" spans="2:14" ht="12.75" customHeight="1" x14ac:dyDescent="0.2">
      <c r="B625" s="4">
        <v>2000</v>
      </c>
      <c r="C625" s="2" t="s">
        <v>32</v>
      </c>
      <c r="D625" s="4" t="s">
        <v>12</v>
      </c>
      <c r="E625" s="4" t="s">
        <v>14</v>
      </c>
      <c r="F625" s="2" t="s">
        <v>150</v>
      </c>
      <c r="G625" s="1" t="s">
        <v>168</v>
      </c>
      <c r="H625" s="13"/>
      <c r="K625" s="2">
        <v>12</v>
      </c>
      <c r="L625" s="2">
        <f t="shared" si="93"/>
        <v>12</v>
      </c>
      <c r="M625" s="2" t="s">
        <v>565</v>
      </c>
      <c r="N625" s="7">
        <f t="shared" si="94"/>
        <v>24</v>
      </c>
    </row>
    <row r="626" spans="2:14" ht="12.75" customHeight="1" x14ac:dyDescent="0.2">
      <c r="B626" s="4">
        <v>2000</v>
      </c>
      <c r="C626" s="2" t="s">
        <v>543</v>
      </c>
      <c r="D626" s="4" t="s">
        <v>12</v>
      </c>
      <c r="E626" s="4" t="s">
        <v>2</v>
      </c>
      <c r="F626" s="2" t="s">
        <v>177</v>
      </c>
      <c r="G626" s="1" t="s">
        <v>360</v>
      </c>
      <c r="H626" s="13"/>
      <c r="K626" s="2">
        <v>12</v>
      </c>
      <c r="L626" s="2">
        <f t="shared" si="93"/>
        <v>12</v>
      </c>
      <c r="N626" s="7">
        <f t="shared" si="94"/>
        <v>12</v>
      </c>
    </row>
    <row r="627" spans="2:14" ht="12.75" customHeight="1" x14ac:dyDescent="0.2">
      <c r="B627" s="4">
        <v>2001</v>
      </c>
      <c r="C627" s="2" t="s">
        <v>40</v>
      </c>
      <c r="D627" s="4" t="s">
        <v>5</v>
      </c>
      <c r="E627" s="4" t="s">
        <v>41</v>
      </c>
      <c r="F627" s="2" t="s">
        <v>150</v>
      </c>
      <c r="G627" s="1" t="s">
        <v>439</v>
      </c>
      <c r="H627" s="13">
        <v>3</v>
      </c>
      <c r="J627" s="2">
        <v>9</v>
      </c>
      <c r="L627" s="2">
        <f t="shared" si="93"/>
        <v>12</v>
      </c>
      <c r="M627" s="2" t="s">
        <v>565</v>
      </c>
      <c r="N627" s="7">
        <f t="shared" si="94"/>
        <v>24</v>
      </c>
    </row>
    <row r="628" spans="2:14" ht="12.75" customHeight="1" x14ac:dyDescent="0.2">
      <c r="B628" s="4">
        <v>2001</v>
      </c>
      <c r="C628" s="2" t="s">
        <v>195</v>
      </c>
      <c r="D628" s="4" t="s">
        <v>5</v>
      </c>
      <c r="E628" s="4" t="s">
        <v>14</v>
      </c>
      <c r="F628" s="2" t="s">
        <v>150</v>
      </c>
      <c r="G628" s="1" t="s">
        <v>105</v>
      </c>
      <c r="H628" s="13"/>
      <c r="J628" s="2">
        <v>9</v>
      </c>
      <c r="L628" s="2">
        <f t="shared" si="93"/>
        <v>9</v>
      </c>
      <c r="N628" s="7">
        <f t="shared" si="94"/>
        <v>9</v>
      </c>
    </row>
    <row r="629" spans="2:14" ht="12.75" customHeight="1" x14ac:dyDescent="0.2">
      <c r="B629" s="4">
        <v>2001</v>
      </c>
      <c r="C629" s="2" t="s">
        <v>182</v>
      </c>
      <c r="D629" s="4" t="s">
        <v>12</v>
      </c>
      <c r="E629" s="4" t="s">
        <v>14</v>
      </c>
      <c r="F629" s="2" t="s">
        <v>150</v>
      </c>
      <c r="G629" s="1" t="s">
        <v>122</v>
      </c>
      <c r="H629" s="13">
        <v>3</v>
      </c>
      <c r="K629" s="2">
        <v>12</v>
      </c>
      <c r="L629" s="2">
        <f t="shared" si="93"/>
        <v>15</v>
      </c>
      <c r="N629" s="7">
        <f t="shared" si="94"/>
        <v>15</v>
      </c>
    </row>
    <row r="630" spans="2:14" ht="12.75" customHeight="1" x14ac:dyDescent="0.2">
      <c r="B630" s="4">
        <v>2002</v>
      </c>
      <c r="C630" s="2" t="s">
        <v>195</v>
      </c>
      <c r="D630" s="4" t="s">
        <v>5</v>
      </c>
      <c r="E630" s="4" t="s">
        <v>14</v>
      </c>
      <c r="F630" s="2" t="s">
        <v>150</v>
      </c>
      <c r="G630" s="1" t="s">
        <v>98</v>
      </c>
      <c r="H630" s="13"/>
      <c r="J630" s="2">
        <v>9</v>
      </c>
      <c r="L630" s="2">
        <f t="shared" si="93"/>
        <v>9</v>
      </c>
      <c r="N630" s="7">
        <f t="shared" si="94"/>
        <v>9</v>
      </c>
    </row>
    <row r="631" spans="2:14" ht="12.75" customHeight="1" x14ac:dyDescent="0.2">
      <c r="B631" s="4">
        <v>2002</v>
      </c>
      <c r="C631" s="2" t="s">
        <v>182</v>
      </c>
      <c r="D631" s="4" t="s">
        <v>12</v>
      </c>
      <c r="E631" s="4" t="s">
        <v>14</v>
      </c>
      <c r="F631" s="2" t="s">
        <v>150</v>
      </c>
      <c r="G631" s="1" t="s">
        <v>356</v>
      </c>
      <c r="H631" s="13"/>
      <c r="K631" s="2">
        <v>12</v>
      </c>
      <c r="L631" s="2">
        <f t="shared" si="93"/>
        <v>12</v>
      </c>
      <c r="N631" s="7">
        <f t="shared" si="94"/>
        <v>12</v>
      </c>
    </row>
    <row r="632" spans="2:14" ht="12.75" customHeight="1" x14ac:dyDescent="0.2">
      <c r="B632" s="4">
        <v>2003</v>
      </c>
      <c r="C632" s="2" t="s">
        <v>40</v>
      </c>
      <c r="D632" s="4" t="s">
        <v>17</v>
      </c>
      <c r="E632" s="4" t="s">
        <v>41</v>
      </c>
      <c r="F632" s="2" t="s">
        <v>150</v>
      </c>
      <c r="G632" s="1" t="s">
        <v>47</v>
      </c>
      <c r="H632" s="13"/>
      <c r="I632" s="2">
        <v>6</v>
      </c>
      <c r="L632" s="2">
        <f t="shared" si="93"/>
        <v>6</v>
      </c>
      <c r="M632" s="2" t="s">
        <v>565</v>
      </c>
      <c r="N632" s="7">
        <f t="shared" si="94"/>
        <v>12</v>
      </c>
    </row>
    <row r="633" spans="2:14" ht="12.75" customHeight="1" x14ac:dyDescent="0.2">
      <c r="B633" s="4">
        <v>2004</v>
      </c>
      <c r="C633" s="2" t="s">
        <v>180</v>
      </c>
      <c r="D633" s="4" t="s">
        <v>12</v>
      </c>
      <c r="E633" s="4" t="s">
        <v>14</v>
      </c>
      <c r="F633" s="2" t="s">
        <v>177</v>
      </c>
      <c r="G633" s="1" t="s">
        <v>440</v>
      </c>
      <c r="H633" s="13">
        <v>6</v>
      </c>
      <c r="K633" s="2">
        <v>12</v>
      </c>
      <c r="L633" s="2">
        <f t="shared" si="93"/>
        <v>18</v>
      </c>
      <c r="N633" s="7">
        <f t="shared" si="94"/>
        <v>18</v>
      </c>
    </row>
    <row r="634" spans="2:14" ht="12.75" customHeight="1" x14ac:dyDescent="0.2">
      <c r="B634" s="4">
        <v>2004</v>
      </c>
      <c r="C634" s="2" t="s">
        <v>46</v>
      </c>
      <c r="D634" s="4" t="s">
        <v>5</v>
      </c>
      <c r="E634" s="4" t="s">
        <v>14</v>
      </c>
      <c r="F634" s="2" t="s">
        <v>177</v>
      </c>
      <c r="G634" s="1" t="s">
        <v>441</v>
      </c>
      <c r="H634" s="13"/>
      <c r="J634" s="2">
        <v>9</v>
      </c>
      <c r="L634" s="2">
        <f t="shared" si="93"/>
        <v>9</v>
      </c>
      <c r="N634" s="7">
        <f t="shared" si="94"/>
        <v>9</v>
      </c>
    </row>
    <row r="635" spans="2:14" ht="12.75" customHeight="1" x14ac:dyDescent="0.2">
      <c r="B635" s="4">
        <v>2004</v>
      </c>
      <c r="C635" s="2" t="s">
        <v>32</v>
      </c>
      <c r="D635" s="4" t="s">
        <v>1</v>
      </c>
      <c r="E635" s="4" t="s">
        <v>14</v>
      </c>
      <c r="F635" s="2" t="s">
        <v>177</v>
      </c>
      <c r="G635" s="1" t="s">
        <v>28</v>
      </c>
      <c r="H635" s="13"/>
      <c r="L635" s="2">
        <f t="shared" si="93"/>
        <v>0</v>
      </c>
      <c r="N635" s="7">
        <f t="shared" si="94"/>
        <v>0</v>
      </c>
    </row>
    <row r="636" spans="2:14" ht="12.75" customHeight="1" x14ac:dyDescent="0.2">
      <c r="B636" s="4">
        <v>2005</v>
      </c>
      <c r="C636" s="2" t="s">
        <v>27</v>
      </c>
      <c r="D636" s="4" t="s">
        <v>17</v>
      </c>
      <c r="E636" s="4" t="s">
        <v>6</v>
      </c>
      <c r="F636" s="2" t="s">
        <v>177</v>
      </c>
      <c r="G636" s="1" t="s">
        <v>384</v>
      </c>
      <c r="H636" s="13"/>
      <c r="I636" s="2">
        <v>6</v>
      </c>
      <c r="L636" s="2">
        <f t="shared" si="93"/>
        <v>6</v>
      </c>
      <c r="N636" s="7">
        <f t="shared" si="94"/>
        <v>6</v>
      </c>
    </row>
    <row r="637" spans="2:14" ht="12.75" customHeight="1" x14ac:dyDescent="0.2">
      <c r="B637" s="4">
        <v>2005</v>
      </c>
      <c r="C637" s="2" t="s">
        <v>40</v>
      </c>
      <c r="D637" s="4" t="s">
        <v>12</v>
      </c>
      <c r="E637" s="4" t="s">
        <v>41</v>
      </c>
      <c r="F637" s="2" t="s">
        <v>150</v>
      </c>
      <c r="G637" s="1" t="s">
        <v>442</v>
      </c>
      <c r="H637" s="2">
        <v>3</v>
      </c>
      <c r="K637" s="2">
        <v>12</v>
      </c>
      <c r="L637" s="2">
        <f t="shared" si="93"/>
        <v>15</v>
      </c>
      <c r="M637" s="2" t="s">
        <v>565</v>
      </c>
      <c r="N637" s="7">
        <f t="shared" si="94"/>
        <v>30</v>
      </c>
    </row>
    <row r="638" spans="2:14" x14ac:dyDescent="0.2">
      <c r="G638" s="5" t="s">
        <v>563</v>
      </c>
      <c r="H638" s="14">
        <f>SUM(H611:H637)</f>
        <v>27</v>
      </c>
      <c r="I638" s="14">
        <f t="shared" ref="I638:N638" si="95">SUM(I611:I637)</f>
        <v>36</v>
      </c>
      <c r="J638" s="14">
        <f t="shared" si="95"/>
        <v>72</v>
      </c>
      <c r="K638" s="14">
        <f t="shared" si="95"/>
        <v>144</v>
      </c>
      <c r="L638" s="14">
        <f t="shared" si="95"/>
        <v>279</v>
      </c>
      <c r="M638" s="14">
        <f t="shared" si="95"/>
        <v>0</v>
      </c>
      <c r="N638" s="15">
        <f t="shared" si="95"/>
        <v>360</v>
      </c>
    </row>
    <row r="639" spans="2:14" x14ac:dyDescent="0.2">
      <c r="G639" s="1"/>
    </row>
    <row r="640" spans="2:14" x14ac:dyDescent="0.2">
      <c r="B640" s="2" t="s">
        <v>443</v>
      </c>
      <c r="G640" s="1"/>
    </row>
    <row r="641" spans="2:14" x14ac:dyDescent="0.2">
      <c r="G641" s="1"/>
    </row>
    <row r="642" spans="2:14" ht="12.75" customHeight="1" x14ac:dyDescent="0.2">
      <c r="B642" s="4">
        <v>2004</v>
      </c>
      <c r="C642" s="2" t="s">
        <v>40</v>
      </c>
      <c r="D642" s="4" t="s">
        <v>5</v>
      </c>
      <c r="E642" s="4" t="s">
        <v>41</v>
      </c>
      <c r="F642" s="2" t="s">
        <v>247</v>
      </c>
      <c r="G642" s="1" t="s">
        <v>444</v>
      </c>
      <c r="H642" s="13">
        <v>3</v>
      </c>
      <c r="J642" s="2">
        <v>9</v>
      </c>
      <c r="L642" s="2">
        <f t="shared" ref="L642:L647" si="96">SUM(H642:K642)</f>
        <v>12</v>
      </c>
      <c r="M642" s="2" t="s">
        <v>565</v>
      </c>
      <c r="N642" s="7">
        <f t="shared" ref="N642:N647" si="97">IF(OR(M642=0,M642=""),L642,L642*2)</f>
        <v>24</v>
      </c>
    </row>
    <row r="643" spans="2:14" ht="12.75" customHeight="1" x14ac:dyDescent="0.2">
      <c r="B643" s="4">
        <v>2005</v>
      </c>
      <c r="C643" s="2" t="s">
        <v>145</v>
      </c>
      <c r="D643" s="4" t="s">
        <v>12</v>
      </c>
      <c r="E643" s="4" t="s">
        <v>2</v>
      </c>
      <c r="F643" s="2" t="s">
        <v>247</v>
      </c>
      <c r="G643" s="1" t="s">
        <v>272</v>
      </c>
      <c r="H643" s="13">
        <v>3</v>
      </c>
      <c r="K643" s="2">
        <v>12</v>
      </c>
      <c r="L643" s="2">
        <f t="shared" si="96"/>
        <v>15</v>
      </c>
      <c r="N643" s="7">
        <f t="shared" si="97"/>
        <v>15</v>
      </c>
    </row>
    <row r="644" spans="2:14" ht="12.75" customHeight="1" x14ac:dyDescent="0.2">
      <c r="B644" s="4">
        <v>2005</v>
      </c>
      <c r="C644" s="2" t="s">
        <v>153</v>
      </c>
      <c r="D644" s="4" t="s">
        <v>5</v>
      </c>
      <c r="E644" s="4" t="s">
        <v>14</v>
      </c>
      <c r="F644" s="2" t="s">
        <v>177</v>
      </c>
      <c r="G644" s="1" t="s">
        <v>72</v>
      </c>
      <c r="H644" s="13"/>
      <c r="J644" s="2">
        <v>9</v>
      </c>
      <c r="L644" s="2">
        <f t="shared" si="96"/>
        <v>9</v>
      </c>
      <c r="N644" s="7">
        <f t="shared" si="97"/>
        <v>9</v>
      </c>
    </row>
    <row r="645" spans="2:14" ht="12.75" customHeight="1" x14ac:dyDescent="0.2">
      <c r="B645" s="4">
        <v>2005</v>
      </c>
      <c r="C645" s="2" t="s">
        <v>529</v>
      </c>
      <c r="D645" s="4" t="s">
        <v>293</v>
      </c>
      <c r="E645" s="4" t="s">
        <v>14</v>
      </c>
      <c r="F645" s="2" t="s">
        <v>247</v>
      </c>
      <c r="G645" s="1" t="s">
        <v>385</v>
      </c>
      <c r="H645" s="13"/>
      <c r="L645" s="2">
        <f t="shared" si="96"/>
        <v>0</v>
      </c>
      <c r="N645" s="7">
        <f t="shared" si="97"/>
        <v>0</v>
      </c>
    </row>
    <row r="646" spans="2:14" ht="12.75" customHeight="1" x14ac:dyDescent="0.2">
      <c r="B646" s="4">
        <v>2006</v>
      </c>
      <c r="C646" s="2" t="s">
        <v>528</v>
      </c>
      <c r="D646" s="4" t="s">
        <v>5</v>
      </c>
      <c r="E646" s="4" t="s">
        <v>14</v>
      </c>
      <c r="F646" s="2" t="s">
        <v>247</v>
      </c>
      <c r="G646" s="1" t="s">
        <v>445</v>
      </c>
      <c r="H646" s="13"/>
      <c r="J646" s="2">
        <v>9</v>
      </c>
      <c r="L646" s="2">
        <f t="shared" si="96"/>
        <v>9</v>
      </c>
      <c r="N646" s="7">
        <f t="shared" si="97"/>
        <v>9</v>
      </c>
    </row>
    <row r="647" spans="2:14" ht="12.75" customHeight="1" x14ac:dyDescent="0.2">
      <c r="B647" s="4">
        <v>2008</v>
      </c>
      <c r="C647" s="2" t="s">
        <v>78</v>
      </c>
      <c r="D647" s="4" t="s">
        <v>166</v>
      </c>
      <c r="E647" s="4" t="s">
        <v>14</v>
      </c>
      <c r="F647" s="2" t="s">
        <v>247</v>
      </c>
      <c r="G647" s="1" t="s">
        <v>65</v>
      </c>
      <c r="H647" s="13"/>
      <c r="L647" s="2">
        <f t="shared" si="96"/>
        <v>0</v>
      </c>
      <c r="N647" s="7">
        <f t="shared" si="97"/>
        <v>0</v>
      </c>
    </row>
    <row r="648" spans="2:14" x14ac:dyDescent="0.2">
      <c r="G648" s="5" t="s">
        <v>563</v>
      </c>
      <c r="H648" s="14">
        <f>SUM(H642:H647)</f>
        <v>6</v>
      </c>
      <c r="I648" s="14">
        <f t="shared" ref="I648:N648" si="98">SUM(I642:I647)</f>
        <v>0</v>
      </c>
      <c r="J648" s="14">
        <f t="shared" si="98"/>
        <v>27</v>
      </c>
      <c r="K648" s="14">
        <f t="shared" si="98"/>
        <v>12</v>
      </c>
      <c r="L648" s="14">
        <f t="shared" si="98"/>
        <v>45</v>
      </c>
      <c r="M648" s="14">
        <f t="shared" si="98"/>
        <v>0</v>
      </c>
      <c r="N648" s="15">
        <f t="shared" si="98"/>
        <v>57</v>
      </c>
    </row>
    <row r="649" spans="2:14" x14ac:dyDescent="0.2">
      <c r="G649" s="1"/>
    </row>
    <row r="650" spans="2:14" x14ac:dyDescent="0.2">
      <c r="B650" s="2" t="s">
        <v>490</v>
      </c>
      <c r="G650" s="1"/>
    </row>
    <row r="651" spans="2:14" x14ac:dyDescent="0.2">
      <c r="G651" s="1"/>
    </row>
    <row r="652" spans="2:14" x14ac:dyDescent="0.2">
      <c r="G652" s="1"/>
    </row>
    <row r="653" spans="2:14" ht="12.75" customHeight="1" x14ac:dyDescent="0.2">
      <c r="B653" s="4">
        <v>1977</v>
      </c>
      <c r="C653" s="2" t="s">
        <v>34</v>
      </c>
      <c r="D653" s="4" t="s">
        <v>17</v>
      </c>
      <c r="E653" s="4" t="s">
        <v>14</v>
      </c>
      <c r="F653" s="2" t="s">
        <v>446</v>
      </c>
      <c r="G653" s="1" t="s">
        <v>53</v>
      </c>
      <c r="H653" s="13"/>
      <c r="I653" s="2">
        <v>6</v>
      </c>
      <c r="L653" s="2">
        <f t="shared" ref="L653:L666" si="99">SUM(H653:K653)</f>
        <v>6</v>
      </c>
      <c r="N653" s="7">
        <f t="shared" ref="N653:N666" si="100">IF(OR(M653=0,M653=""),L653,L653*2)</f>
        <v>6</v>
      </c>
    </row>
    <row r="654" spans="2:14" ht="12.75" customHeight="1" x14ac:dyDescent="0.2">
      <c r="B654" s="4">
        <v>1977</v>
      </c>
      <c r="C654" s="2" t="s">
        <v>64</v>
      </c>
      <c r="D654" s="4" t="s">
        <v>5</v>
      </c>
      <c r="E654" s="4" t="s">
        <v>14</v>
      </c>
      <c r="F654" s="2" t="s">
        <v>446</v>
      </c>
      <c r="G654" s="1" t="s">
        <v>447</v>
      </c>
      <c r="H654" s="13">
        <v>3</v>
      </c>
      <c r="J654" s="2">
        <v>9</v>
      </c>
      <c r="L654" s="2">
        <f t="shared" si="99"/>
        <v>12</v>
      </c>
      <c r="N654" s="7">
        <f t="shared" si="100"/>
        <v>12</v>
      </c>
    </row>
    <row r="655" spans="2:14" ht="12.75" customHeight="1" x14ac:dyDescent="0.2">
      <c r="B655" s="4">
        <v>1977</v>
      </c>
      <c r="C655" s="2" t="s">
        <v>448</v>
      </c>
      <c r="D655" s="4" t="s">
        <v>17</v>
      </c>
      <c r="E655" s="4" t="s">
        <v>14</v>
      </c>
      <c r="F655" s="2" t="s">
        <v>446</v>
      </c>
      <c r="G655" s="1" t="s">
        <v>151</v>
      </c>
      <c r="H655" s="13"/>
      <c r="I655" s="2">
        <v>6</v>
      </c>
      <c r="L655" s="2">
        <f t="shared" si="99"/>
        <v>6</v>
      </c>
      <c r="N655" s="7">
        <f t="shared" si="100"/>
        <v>6</v>
      </c>
    </row>
    <row r="656" spans="2:14" ht="12.75" customHeight="1" x14ac:dyDescent="0.2">
      <c r="B656" s="4">
        <v>1978</v>
      </c>
      <c r="C656" s="2" t="s">
        <v>38</v>
      </c>
      <c r="D656" s="4" t="s">
        <v>12</v>
      </c>
      <c r="E656" s="4" t="s">
        <v>2</v>
      </c>
      <c r="F656" s="2" t="s">
        <v>18</v>
      </c>
      <c r="G656" s="1" t="s">
        <v>353</v>
      </c>
      <c r="H656" s="13"/>
      <c r="K656" s="2">
        <v>12</v>
      </c>
      <c r="L656" s="2">
        <f t="shared" si="99"/>
        <v>12</v>
      </c>
      <c r="N656" s="7">
        <f t="shared" si="100"/>
        <v>12</v>
      </c>
    </row>
    <row r="657" spans="2:14" ht="12.75" customHeight="1" x14ac:dyDescent="0.2">
      <c r="B657" s="4">
        <v>1978</v>
      </c>
      <c r="C657" s="2" t="s">
        <v>449</v>
      </c>
      <c r="D657" s="4" t="s">
        <v>12</v>
      </c>
      <c r="E657" s="4" t="s">
        <v>14</v>
      </c>
      <c r="F657" s="2" t="s">
        <v>18</v>
      </c>
      <c r="G657" s="1" t="s">
        <v>450</v>
      </c>
      <c r="H657" s="13"/>
      <c r="K657" s="2">
        <v>12</v>
      </c>
      <c r="L657" s="2">
        <f t="shared" si="99"/>
        <v>12</v>
      </c>
      <c r="N657" s="7">
        <f t="shared" si="100"/>
        <v>12</v>
      </c>
    </row>
    <row r="658" spans="2:14" ht="12.75" customHeight="1" x14ac:dyDescent="0.2">
      <c r="B658" s="4">
        <v>1978</v>
      </c>
      <c r="C658" s="2" t="s">
        <v>544</v>
      </c>
      <c r="D658" s="4" t="s">
        <v>5</v>
      </c>
      <c r="E658" s="4" t="s">
        <v>41</v>
      </c>
      <c r="F658" s="2" t="s">
        <v>18</v>
      </c>
      <c r="G658" s="1" t="s">
        <v>26</v>
      </c>
      <c r="H658" s="13"/>
      <c r="J658" s="2">
        <v>9</v>
      </c>
      <c r="L658" s="2">
        <f t="shared" si="99"/>
        <v>9</v>
      </c>
      <c r="N658" s="7">
        <f t="shared" si="100"/>
        <v>9</v>
      </c>
    </row>
    <row r="659" spans="2:14" ht="12.75" customHeight="1" x14ac:dyDescent="0.2">
      <c r="B659" s="4">
        <v>1979</v>
      </c>
      <c r="C659" s="2" t="s">
        <v>545</v>
      </c>
      <c r="D659" s="4" t="s">
        <v>17</v>
      </c>
      <c r="E659" s="4" t="s">
        <v>41</v>
      </c>
      <c r="F659" s="2" t="s">
        <v>446</v>
      </c>
      <c r="G659" s="1" t="s">
        <v>157</v>
      </c>
      <c r="H659" s="13"/>
      <c r="I659" s="2">
        <v>6</v>
      </c>
      <c r="L659" s="2">
        <f t="shared" si="99"/>
        <v>6</v>
      </c>
      <c r="N659" s="7">
        <f t="shared" si="100"/>
        <v>6</v>
      </c>
    </row>
    <row r="660" spans="2:14" ht="12.75" customHeight="1" x14ac:dyDescent="0.2">
      <c r="B660" s="4">
        <v>1979</v>
      </c>
      <c r="C660" s="2" t="s">
        <v>546</v>
      </c>
      <c r="D660" s="4" t="s">
        <v>5</v>
      </c>
      <c r="E660" s="4" t="s">
        <v>2</v>
      </c>
      <c r="F660" s="2" t="s">
        <v>18</v>
      </c>
      <c r="G660" s="1" t="s">
        <v>451</v>
      </c>
      <c r="H660" s="13">
        <v>3</v>
      </c>
      <c r="J660" s="2">
        <v>9</v>
      </c>
      <c r="L660" s="2">
        <f t="shared" si="99"/>
        <v>12</v>
      </c>
      <c r="N660" s="7">
        <f t="shared" si="100"/>
        <v>12</v>
      </c>
    </row>
    <row r="661" spans="2:14" ht="12.75" customHeight="1" x14ac:dyDescent="0.2">
      <c r="B661" s="4">
        <v>1980</v>
      </c>
      <c r="C661" s="2" t="s">
        <v>21</v>
      </c>
      <c r="D661" s="4" t="s">
        <v>5</v>
      </c>
      <c r="E661" s="4" t="s">
        <v>2</v>
      </c>
      <c r="F661" s="2" t="s">
        <v>18</v>
      </c>
      <c r="G661" s="1" t="s">
        <v>452</v>
      </c>
      <c r="H661" s="13">
        <v>3</v>
      </c>
      <c r="J661" s="2">
        <v>9</v>
      </c>
      <c r="L661" s="2">
        <f t="shared" si="99"/>
        <v>12</v>
      </c>
      <c r="N661" s="7">
        <f t="shared" si="100"/>
        <v>12</v>
      </c>
    </row>
    <row r="662" spans="2:14" ht="12.75" customHeight="1" x14ac:dyDescent="0.2">
      <c r="B662" s="4">
        <v>1980</v>
      </c>
      <c r="C662" s="2" t="s">
        <v>38</v>
      </c>
      <c r="D662" s="4" t="s">
        <v>12</v>
      </c>
      <c r="E662" s="4" t="s">
        <v>2</v>
      </c>
      <c r="F662" s="2" t="s">
        <v>446</v>
      </c>
      <c r="G662" s="1" t="s">
        <v>65</v>
      </c>
      <c r="H662" s="13"/>
      <c r="K662" s="2">
        <v>12</v>
      </c>
      <c r="L662" s="2">
        <f t="shared" si="99"/>
        <v>12</v>
      </c>
      <c r="N662" s="7">
        <f t="shared" si="100"/>
        <v>12</v>
      </c>
    </row>
    <row r="663" spans="2:14" ht="12.75" customHeight="1" x14ac:dyDescent="0.2">
      <c r="B663" s="4">
        <v>1980</v>
      </c>
      <c r="C663" s="2" t="s">
        <v>453</v>
      </c>
      <c r="D663" s="4" t="s">
        <v>5</v>
      </c>
      <c r="E663" s="4" t="s">
        <v>14</v>
      </c>
      <c r="F663" s="2" t="s">
        <v>18</v>
      </c>
      <c r="G663" s="1" t="s">
        <v>454</v>
      </c>
      <c r="H663" s="13">
        <v>3</v>
      </c>
      <c r="J663" s="2">
        <v>9</v>
      </c>
      <c r="L663" s="2">
        <f t="shared" si="99"/>
        <v>12</v>
      </c>
      <c r="N663" s="7">
        <f t="shared" si="100"/>
        <v>12</v>
      </c>
    </row>
    <row r="664" spans="2:14" ht="12.75" customHeight="1" x14ac:dyDescent="0.2">
      <c r="B664" s="4">
        <v>1980</v>
      </c>
      <c r="C664" s="2" t="s">
        <v>547</v>
      </c>
      <c r="D664" s="4" t="s">
        <v>293</v>
      </c>
      <c r="E664" s="4" t="s">
        <v>2</v>
      </c>
      <c r="F664" s="2" t="s">
        <v>18</v>
      </c>
      <c r="G664" s="1" t="s">
        <v>43</v>
      </c>
      <c r="H664" s="13"/>
      <c r="L664" s="2">
        <f t="shared" si="99"/>
        <v>0</v>
      </c>
      <c r="N664" s="7">
        <f t="shared" si="100"/>
        <v>0</v>
      </c>
    </row>
    <row r="665" spans="2:14" ht="12.75" customHeight="1" x14ac:dyDescent="0.2">
      <c r="B665" s="4">
        <v>1980</v>
      </c>
      <c r="C665" s="2" t="s">
        <v>40</v>
      </c>
      <c r="D665" s="4" t="s">
        <v>17</v>
      </c>
      <c r="E665" s="4" t="s">
        <v>41</v>
      </c>
      <c r="F665" s="2" t="s">
        <v>18</v>
      </c>
      <c r="G665" s="1" t="s">
        <v>455</v>
      </c>
      <c r="H665" s="13">
        <v>3</v>
      </c>
      <c r="I665" s="2">
        <v>6</v>
      </c>
      <c r="L665" s="2">
        <f t="shared" si="99"/>
        <v>9</v>
      </c>
      <c r="M665" s="2" t="s">
        <v>565</v>
      </c>
      <c r="N665" s="7">
        <f t="shared" si="100"/>
        <v>18</v>
      </c>
    </row>
    <row r="666" spans="2:14" ht="12.75" customHeight="1" x14ac:dyDescent="0.2">
      <c r="B666" s="4">
        <v>1981</v>
      </c>
      <c r="C666" s="2" t="s">
        <v>46</v>
      </c>
      <c r="D666" s="4" t="s">
        <v>17</v>
      </c>
      <c r="E666" s="4" t="s">
        <v>2</v>
      </c>
      <c r="F666" s="2" t="s">
        <v>18</v>
      </c>
      <c r="G666" s="1" t="s">
        <v>163</v>
      </c>
      <c r="I666" s="2">
        <v>6</v>
      </c>
      <c r="L666" s="2">
        <f t="shared" si="99"/>
        <v>6</v>
      </c>
      <c r="N666" s="7">
        <f t="shared" si="100"/>
        <v>6</v>
      </c>
    </row>
    <row r="667" spans="2:14" x14ac:dyDescent="0.2">
      <c r="G667" s="5" t="s">
        <v>563</v>
      </c>
      <c r="H667" s="14">
        <f>SUM(H653:H666)</f>
        <v>15</v>
      </c>
      <c r="I667" s="14">
        <f t="shared" ref="I667:N667" si="101">SUM(I653:I666)</f>
        <v>30</v>
      </c>
      <c r="J667" s="14">
        <f t="shared" si="101"/>
        <v>45</v>
      </c>
      <c r="K667" s="14">
        <f t="shared" si="101"/>
        <v>36</v>
      </c>
      <c r="L667" s="14">
        <f t="shared" si="101"/>
        <v>126</v>
      </c>
      <c r="M667" s="14">
        <f t="shared" si="101"/>
        <v>0</v>
      </c>
      <c r="N667" s="15">
        <f t="shared" si="101"/>
        <v>135</v>
      </c>
    </row>
    <row r="668" spans="2:14" x14ac:dyDescent="0.2">
      <c r="G668" s="1"/>
    </row>
    <row r="669" spans="2:14" x14ac:dyDescent="0.2">
      <c r="B669" s="2" t="s">
        <v>456</v>
      </c>
      <c r="G669" s="1"/>
    </row>
    <row r="670" spans="2:14" x14ac:dyDescent="0.2">
      <c r="G670" s="1"/>
    </row>
    <row r="671" spans="2:14" x14ac:dyDescent="0.2">
      <c r="G671" s="1"/>
    </row>
    <row r="672" spans="2:14" ht="12.75" customHeight="1" x14ac:dyDescent="0.2">
      <c r="B672" s="4">
        <v>1994</v>
      </c>
      <c r="C672" s="2" t="s">
        <v>143</v>
      </c>
      <c r="D672" s="4" t="s">
        <v>1</v>
      </c>
      <c r="E672" s="4" t="s">
        <v>2</v>
      </c>
      <c r="F672" s="2" t="s">
        <v>196</v>
      </c>
      <c r="G672" s="1" t="s">
        <v>22</v>
      </c>
      <c r="H672" s="13"/>
      <c r="L672" s="2">
        <f t="shared" ref="L672:L687" si="102">SUM(H672:K672)</f>
        <v>0</v>
      </c>
      <c r="N672" s="7">
        <f t="shared" ref="N672:N687" si="103">IF(OR(M672=0,M672=""),L672,L672*2)</f>
        <v>0</v>
      </c>
    </row>
    <row r="673" spans="2:14" ht="12.75" customHeight="1" x14ac:dyDescent="0.2">
      <c r="B673" s="4">
        <v>1995</v>
      </c>
      <c r="C673" s="2" t="s">
        <v>86</v>
      </c>
      <c r="D673" s="4" t="s">
        <v>1</v>
      </c>
      <c r="E673" s="4" t="s">
        <v>14</v>
      </c>
      <c r="F673" s="2" t="s">
        <v>196</v>
      </c>
      <c r="G673" s="1" t="s">
        <v>72</v>
      </c>
      <c r="H673" s="13"/>
      <c r="L673" s="2">
        <f t="shared" si="102"/>
        <v>0</v>
      </c>
      <c r="N673" s="7">
        <f t="shared" si="103"/>
        <v>0</v>
      </c>
    </row>
    <row r="674" spans="2:14" ht="12.75" customHeight="1" x14ac:dyDescent="0.2">
      <c r="B674" s="4">
        <v>1996</v>
      </c>
      <c r="C674" s="2" t="s">
        <v>124</v>
      </c>
      <c r="D674" s="4" t="s">
        <v>17</v>
      </c>
      <c r="E674" s="4" t="s">
        <v>6</v>
      </c>
      <c r="F674" s="2" t="s">
        <v>196</v>
      </c>
      <c r="G674" s="1" t="s">
        <v>91</v>
      </c>
      <c r="H674" s="13">
        <v>3</v>
      </c>
      <c r="I674" s="2">
        <v>6</v>
      </c>
      <c r="L674" s="2">
        <f t="shared" si="102"/>
        <v>9</v>
      </c>
      <c r="N674" s="7">
        <f t="shared" si="103"/>
        <v>9</v>
      </c>
    </row>
    <row r="675" spans="2:14" ht="12.75" customHeight="1" x14ac:dyDescent="0.2">
      <c r="B675" s="4">
        <v>1997</v>
      </c>
      <c r="C675" s="2" t="s">
        <v>78</v>
      </c>
      <c r="D675" s="4" t="s">
        <v>12</v>
      </c>
      <c r="E675" s="4" t="s">
        <v>14</v>
      </c>
      <c r="F675" s="2" t="s">
        <v>189</v>
      </c>
      <c r="G675" s="1" t="s">
        <v>88</v>
      </c>
      <c r="H675" s="13"/>
      <c r="K675" s="2">
        <v>12</v>
      </c>
      <c r="L675" s="2">
        <f t="shared" si="102"/>
        <v>12</v>
      </c>
      <c r="M675" s="2" t="s">
        <v>565</v>
      </c>
      <c r="N675" s="7">
        <f t="shared" si="103"/>
        <v>24</v>
      </c>
    </row>
    <row r="676" spans="2:14" ht="12.75" customHeight="1" x14ac:dyDescent="0.2">
      <c r="B676" s="4">
        <v>1997</v>
      </c>
      <c r="C676" s="2" t="s">
        <v>195</v>
      </c>
      <c r="D676" s="4" t="s">
        <v>5</v>
      </c>
      <c r="E676" s="4" t="s">
        <v>14</v>
      </c>
      <c r="F676" s="2" t="s">
        <v>189</v>
      </c>
      <c r="G676" s="1" t="s">
        <v>206</v>
      </c>
      <c r="H676" s="13"/>
      <c r="J676" s="2">
        <v>9</v>
      </c>
      <c r="L676" s="2">
        <f t="shared" si="102"/>
        <v>9</v>
      </c>
      <c r="N676" s="7">
        <f t="shared" si="103"/>
        <v>9</v>
      </c>
    </row>
    <row r="677" spans="2:14" ht="12.75" customHeight="1" x14ac:dyDescent="0.2">
      <c r="B677" s="4">
        <v>1997</v>
      </c>
      <c r="C677" s="2" t="s">
        <v>548</v>
      </c>
      <c r="D677" s="4" t="s">
        <v>17</v>
      </c>
      <c r="E677" s="4" t="s">
        <v>2</v>
      </c>
      <c r="F677" s="2" t="s">
        <v>196</v>
      </c>
      <c r="G677" s="1" t="s">
        <v>282</v>
      </c>
      <c r="H677" s="13"/>
      <c r="I677" s="2">
        <v>6</v>
      </c>
      <c r="L677" s="2">
        <f t="shared" si="102"/>
        <v>6</v>
      </c>
      <c r="M677" s="2" t="s">
        <v>565</v>
      </c>
      <c r="N677" s="7">
        <f t="shared" si="103"/>
        <v>12</v>
      </c>
    </row>
    <row r="678" spans="2:14" ht="12.75" customHeight="1" x14ac:dyDescent="0.2">
      <c r="B678" s="4">
        <v>1998</v>
      </c>
      <c r="C678" s="2" t="s">
        <v>78</v>
      </c>
      <c r="D678" s="4" t="s">
        <v>17</v>
      </c>
      <c r="E678" s="4" t="s">
        <v>14</v>
      </c>
      <c r="F678" s="2" t="s">
        <v>189</v>
      </c>
      <c r="G678" s="1" t="s">
        <v>43</v>
      </c>
      <c r="H678" s="13"/>
      <c r="I678" s="2">
        <v>6</v>
      </c>
      <c r="L678" s="2">
        <f t="shared" si="102"/>
        <v>6</v>
      </c>
      <c r="M678" s="2" t="s">
        <v>565</v>
      </c>
      <c r="N678" s="7">
        <f t="shared" si="103"/>
        <v>12</v>
      </c>
    </row>
    <row r="679" spans="2:14" ht="12.75" customHeight="1" x14ac:dyDescent="0.2">
      <c r="B679" s="4">
        <v>1998</v>
      </c>
      <c r="C679" s="2" t="s">
        <v>195</v>
      </c>
      <c r="D679" s="4" t="s">
        <v>5</v>
      </c>
      <c r="E679" s="4" t="s">
        <v>14</v>
      </c>
      <c r="F679" s="2" t="s">
        <v>196</v>
      </c>
      <c r="G679" s="1" t="s">
        <v>457</v>
      </c>
      <c r="H679" s="13">
        <v>3</v>
      </c>
      <c r="J679" s="2">
        <v>9</v>
      </c>
      <c r="L679" s="2">
        <f t="shared" si="102"/>
        <v>12</v>
      </c>
      <c r="N679" s="7">
        <f t="shared" si="103"/>
        <v>12</v>
      </c>
    </row>
    <row r="680" spans="2:14" ht="12.75" customHeight="1" x14ac:dyDescent="0.2">
      <c r="B680" s="4">
        <v>1998</v>
      </c>
      <c r="C680" s="2" t="s">
        <v>548</v>
      </c>
      <c r="D680" s="4" t="s">
        <v>17</v>
      </c>
      <c r="E680" s="4" t="s">
        <v>2</v>
      </c>
      <c r="F680" s="2" t="s">
        <v>189</v>
      </c>
      <c r="G680" s="1" t="s">
        <v>401</v>
      </c>
      <c r="H680" s="13">
        <v>3</v>
      </c>
      <c r="I680" s="2">
        <v>6</v>
      </c>
      <c r="L680" s="2">
        <f t="shared" si="102"/>
        <v>9</v>
      </c>
      <c r="M680" s="2" t="s">
        <v>565</v>
      </c>
      <c r="N680" s="7">
        <f t="shared" si="103"/>
        <v>18</v>
      </c>
    </row>
    <row r="681" spans="2:14" ht="12.75" customHeight="1" x14ac:dyDescent="0.2">
      <c r="B681" s="4">
        <v>1999</v>
      </c>
      <c r="C681" s="2" t="s">
        <v>78</v>
      </c>
      <c r="D681" s="4" t="s">
        <v>17</v>
      </c>
      <c r="E681" s="4" t="s">
        <v>14</v>
      </c>
      <c r="F681" s="2" t="s">
        <v>189</v>
      </c>
      <c r="G681" s="1" t="s">
        <v>39</v>
      </c>
      <c r="H681" s="13"/>
      <c r="I681" s="2">
        <v>6</v>
      </c>
      <c r="L681" s="2">
        <f t="shared" si="102"/>
        <v>6</v>
      </c>
      <c r="M681" s="2" t="s">
        <v>565</v>
      </c>
      <c r="N681" s="7">
        <f t="shared" si="103"/>
        <v>12</v>
      </c>
    </row>
    <row r="682" spans="2:14" ht="12.75" customHeight="1" x14ac:dyDescent="0.2">
      <c r="B682" s="4">
        <v>1999</v>
      </c>
      <c r="C682" s="2" t="s">
        <v>86</v>
      </c>
      <c r="D682" s="4" t="s">
        <v>5</v>
      </c>
      <c r="E682" s="4" t="s">
        <v>14</v>
      </c>
      <c r="F682" s="2" t="s">
        <v>189</v>
      </c>
      <c r="G682" s="1" t="s">
        <v>322</v>
      </c>
      <c r="H682" s="13">
        <v>3</v>
      </c>
      <c r="J682" s="2">
        <v>9</v>
      </c>
      <c r="L682" s="2">
        <f t="shared" si="102"/>
        <v>12</v>
      </c>
      <c r="N682" s="7">
        <f t="shared" si="103"/>
        <v>12</v>
      </c>
    </row>
    <row r="683" spans="2:14" ht="12.75" customHeight="1" x14ac:dyDescent="0.2">
      <c r="B683" s="4">
        <v>1999</v>
      </c>
      <c r="C683" s="2" t="s">
        <v>103</v>
      </c>
      <c r="D683" s="4" t="s">
        <v>12</v>
      </c>
      <c r="E683" s="4" t="s">
        <v>14</v>
      </c>
      <c r="F683" s="2" t="s">
        <v>189</v>
      </c>
      <c r="G683" s="1" t="s">
        <v>53</v>
      </c>
      <c r="H683" s="13"/>
      <c r="K683" s="2">
        <v>12</v>
      </c>
      <c r="L683" s="2">
        <f t="shared" si="102"/>
        <v>12</v>
      </c>
      <c r="N683" s="7">
        <f t="shared" si="103"/>
        <v>12</v>
      </c>
    </row>
    <row r="684" spans="2:14" ht="12.75" customHeight="1" x14ac:dyDescent="0.2">
      <c r="B684" s="4">
        <v>1999</v>
      </c>
      <c r="C684" s="2" t="s">
        <v>548</v>
      </c>
      <c r="D684" s="4" t="s">
        <v>17</v>
      </c>
      <c r="E684" s="4" t="s">
        <v>2</v>
      </c>
      <c r="F684" s="2" t="s">
        <v>189</v>
      </c>
      <c r="G684" s="1" t="s">
        <v>157</v>
      </c>
      <c r="H684" s="13"/>
      <c r="I684" s="2">
        <v>6</v>
      </c>
      <c r="L684" s="2">
        <f t="shared" si="102"/>
        <v>6</v>
      </c>
      <c r="M684" s="2" t="s">
        <v>565</v>
      </c>
      <c r="N684" s="7">
        <f t="shared" si="103"/>
        <v>12</v>
      </c>
    </row>
    <row r="685" spans="2:14" ht="12.75" customHeight="1" x14ac:dyDescent="0.2">
      <c r="B685" s="4">
        <v>2000</v>
      </c>
      <c r="C685" s="2" t="s">
        <v>302</v>
      </c>
      <c r="D685" s="4" t="s">
        <v>5</v>
      </c>
      <c r="E685" s="4" t="s">
        <v>14</v>
      </c>
      <c r="F685" s="2" t="s">
        <v>189</v>
      </c>
      <c r="G685" s="1" t="s">
        <v>15</v>
      </c>
      <c r="H685" s="13"/>
      <c r="J685" s="2">
        <v>9</v>
      </c>
      <c r="L685" s="2">
        <f t="shared" si="102"/>
        <v>9</v>
      </c>
      <c r="N685" s="7">
        <f t="shared" si="103"/>
        <v>9</v>
      </c>
    </row>
    <row r="686" spans="2:14" ht="12.75" customHeight="1" x14ac:dyDescent="0.2">
      <c r="B686" s="4">
        <v>2000</v>
      </c>
      <c r="C686" s="2" t="s">
        <v>153</v>
      </c>
      <c r="D686" s="4" t="s">
        <v>5</v>
      </c>
      <c r="E686" s="4" t="s">
        <v>14</v>
      </c>
      <c r="F686" s="2" t="s">
        <v>189</v>
      </c>
      <c r="G686" s="1" t="s">
        <v>26</v>
      </c>
      <c r="H686" s="13"/>
      <c r="J686" s="2">
        <v>9</v>
      </c>
      <c r="L686" s="2">
        <f t="shared" si="102"/>
        <v>9</v>
      </c>
      <c r="N686" s="7">
        <f t="shared" si="103"/>
        <v>9</v>
      </c>
    </row>
    <row r="687" spans="2:14" ht="12.75" customHeight="1" x14ac:dyDescent="0.2">
      <c r="B687" s="4">
        <v>2000</v>
      </c>
      <c r="C687" s="2" t="s">
        <v>30</v>
      </c>
      <c r="D687" s="4" t="s">
        <v>5</v>
      </c>
      <c r="E687" s="4" t="s">
        <v>6</v>
      </c>
      <c r="F687" s="2" t="s">
        <v>196</v>
      </c>
      <c r="G687" s="1" t="s">
        <v>458</v>
      </c>
      <c r="J687" s="2">
        <v>9</v>
      </c>
      <c r="L687" s="2">
        <f t="shared" si="102"/>
        <v>9</v>
      </c>
      <c r="M687" s="2" t="s">
        <v>565</v>
      </c>
      <c r="N687" s="7">
        <f t="shared" si="103"/>
        <v>18</v>
      </c>
    </row>
    <row r="688" spans="2:14" x14ac:dyDescent="0.2">
      <c r="G688" s="5" t="s">
        <v>563</v>
      </c>
      <c r="H688" s="14">
        <f>SUM(H672:H687)</f>
        <v>12</v>
      </c>
      <c r="I688" s="14">
        <f t="shared" ref="I688:N688" si="104">SUM(I672:I687)</f>
        <v>36</v>
      </c>
      <c r="J688" s="14">
        <f t="shared" si="104"/>
        <v>54</v>
      </c>
      <c r="K688" s="14">
        <f t="shared" si="104"/>
        <v>24</v>
      </c>
      <c r="L688" s="14">
        <f t="shared" si="104"/>
        <v>126</v>
      </c>
      <c r="M688" s="14">
        <f t="shared" si="104"/>
        <v>0</v>
      </c>
      <c r="N688" s="15">
        <f t="shared" si="104"/>
        <v>180</v>
      </c>
    </row>
    <row r="689" spans="2:14" x14ac:dyDescent="0.2">
      <c r="G689" s="1"/>
    </row>
    <row r="690" spans="2:14" x14ac:dyDescent="0.2">
      <c r="B690" s="2" t="s">
        <v>459</v>
      </c>
      <c r="G690" s="1"/>
    </row>
    <row r="691" spans="2:14" x14ac:dyDescent="0.2">
      <c r="G691" s="1"/>
    </row>
    <row r="692" spans="2:14" ht="12.75" customHeight="1" x14ac:dyDescent="0.2">
      <c r="B692" s="4">
        <v>1996</v>
      </c>
      <c r="C692" s="2" t="s">
        <v>60</v>
      </c>
      <c r="D692" s="4" t="s">
        <v>12</v>
      </c>
      <c r="E692" s="4" t="s">
        <v>2</v>
      </c>
      <c r="F692" s="2" t="s">
        <v>189</v>
      </c>
      <c r="G692" s="1" t="s">
        <v>85</v>
      </c>
      <c r="H692" s="13"/>
      <c r="K692" s="2">
        <v>12</v>
      </c>
      <c r="L692" s="2">
        <f t="shared" ref="L692:L711" si="105">SUM(H692:K692)</f>
        <v>12</v>
      </c>
      <c r="N692" s="7">
        <f t="shared" ref="N692:N711" si="106">IF(OR(M692=0,M692=""),L692,L692*2)</f>
        <v>12</v>
      </c>
    </row>
    <row r="693" spans="2:14" ht="12.75" customHeight="1" x14ac:dyDescent="0.2">
      <c r="B693" s="4">
        <v>1997</v>
      </c>
      <c r="C693" s="2" t="s">
        <v>135</v>
      </c>
      <c r="D693" s="4" t="s">
        <v>12</v>
      </c>
      <c r="E693" s="4" t="s">
        <v>14</v>
      </c>
      <c r="F693" s="2" t="s">
        <v>189</v>
      </c>
      <c r="G693" s="1" t="s">
        <v>98</v>
      </c>
      <c r="H693" s="13"/>
      <c r="K693" s="2">
        <v>12</v>
      </c>
      <c r="L693" s="2">
        <f t="shared" si="105"/>
        <v>12</v>
      </c>
      <c r="N693" s="7">
        <f t="shared" si="106"/>
        <v>12</v>
      </c>
    </row>
    <row r="694" spans="2:14" ht="12.75" customHeight="1" x14ac:dyDescent="0.2">
      <c r="B694" s="4">
        <v>1997</v>
      </c>
      <c r="C694" s="2" t="s">
        <v>167</v>
      </c>
      <c r="D694" s="4" t="s">
        <v>12</v>
      </c>
      <c r="E694" s="4" t="s">
        <v>6</v>
      </c>
      <c r="F694" s="2" t="s">
        <v>189</v>
      </c>
      <c r="G694" s="1" t="s">
        <v>460</v>
      </c>
      <c r="H694" s="13">
        <v>3</v>
      </c>
      <c r="K694" s="2">
        <v>12</v>
      </c>
      <c r="L694" s="2">
        <f t="shared" si="105"/>
        <v>15</v>
      </c>
      <c r="N694" s="7">
        <f t="shared" si="106"/>
        <v>15</v>
      </c>
    </row>
    <row r="695" spans="2:14" ht="12.75" customHeight="1" x14ac:dyDescent="0.2">
      <c r="B695" s="4">
        <v>1997</v>
      </c>
      <c r="C695" s="2" t="s">
        <v>30</v>
      </c>
      <c r="D695" s="4" t="s">
        <v>5</v>
      </c>
      <c r="E695" s="4" t="s">
        <v>6</v>
      </c>
      <c r="F695" s="2" t="s">
        <v>189</v>
      </c>
      <c r="G695" s="1" t="s">
        <v>461</v>
      </c>
      <c r="H695" s="13">
        <v>3</v>
      </c>
      <c r="J695" s="2">
        <v>9</v>
      </c>
      <c r="L695" s="2">
        <f t="shared" si="105"/>
        <v>12</v>
      </c>
      <c r="M695" s="2" t="s">
        <v>565</v>
      </c>
      <c r="N695" s="7">
        <f t="shared" si="106"/>
        <v>24</v>
      </c>
    </row>
    <row r="696" spans="2:14" ht="12.75" customHeight="1" x14ac:dyDescent="0.2">
      <c r="B696" s="4">
        <v>1997</v>
      </c>
      <c r="C696" s="2" t="s">
        <v>195</v>
      </c>
      <c r="D696" s="4" t="s">
        <v>12</v>
      </c>
      <c r="E696" s="4" t="s">
        <v>14</v>
      </c>
      <c r="F696" s="2" t="s">
        <v>189</v>
      </c>
      <c r="G696" s="1" t="s">
        <v>401</v>
      </c>
      <c r="H696" s="13">
        <v>3</v>
      </c>
      <c r="K696" s="2">
        <v>12</v>
      </c>
      <c r="L696" s="2">
        <f t="shared" si="105"/>
        <v>15</v>
      </c>
      <c r="N696" s="7">
        <f t="shared" si="106"/>
        <v>15</v>
      </c>
    </row>
    <row r="697" spans="2:14" ht="12.75" customHeight="1" x14ac:dyDescent="0.2">
      <c r="B697" s="4">
        <v>1998</v>
      </c>
      <c r="C697" s="2" t="s">
        <v>30</v>
      </c>
      <c r="D697" s="4" t="s">
        <v>5</v>
      </c>
      <c r="E697" s="4" t="s">
        <v>6</v>
      </c>
      <c r="F697" s="2" t="s">
        <v>121</v>
      </c>
      <c r="G697" s="1" t="s">
        <v>75</v>
      </c>
      <c r="H697" s="13"/>
      <c r="J697" s="2">
        <v>9</v>
      </c>
      <c r="L697" s="2">
        <f t="shared" si="105"/>
        <v>9</v>
      </c>
      <c r="M697" s="2" t="s">
        <v>565</v>
      </c>
      <c r="N697" s="7">
        <f t="shared" si="106"/>
        <v>18</v>
      </c>
    </row>
    <row r="698" spans="2:14" ht="12.75" customHeight="1" x14ac:dyDescent="0.2">
      <c r="B698" s="4">
        <v>1998</v>
      </c>
      <c r="C698" s="2" t="s">
        <v>197</v>
      </c>
      <c r="D698" s="4" t="s">
        <v>5</v>
      </c>
      <c r="E698" s="4" t="s">
        <v>14</v>
      </c>
      <c r="F698" s="2" t="s">
        <v>121</v>
      </c>
      <c r="G698" s="1" t="s">
        <v>96</v>
      </c>
      <c r="H698" s="13"/>
      <c r="J698" s="2">
        <v>9</v>
      </c>
      <c r="L698" s="2">
        <f t="shared" si="105"/>
        <v>9</v>
      </c>
      <c r="N698" s="7">
        <f t="shared" si="106"/>
        <v>9</v>
      </c>
    </row>
    <row r="699" spans="2:14" ht="12.75" customHeight="1" x14ac:dyDescent="0.2">
      <c r="B699" s="4">
        <v>1998</v>
      </c>
      <c r="C699" s="2" t="s">
        <v>32</v>
      </c>
      <c r="D699" s="4" t="s">
        <v>17</v>
      </c>
      <c r="E699" s="4" t="s">
        <v>14</v>
      </c>
      <c r="F699" s="2" t="s">
        <v>189</v>
      </c>
      <c r="G699" s="1" t="s">
        <v>33</v>
      </c>
      <c r="H699" s="13"/>
      <c r="I699" s="2">
        <v>6</v>
      </c>
      <c r="L699" s="2">
        <f t="shared" si="105"/>
        <v>6</v>
      </c>
      <c r="M699" s="2" t="s">
        <v>565</v>
      </c>
      <c r="N699" s="7">
        <f t="shared" si="106"/>
        <v>12</v>
      </c>
    </row>
    <row r="700" spans="2:14" ht="12.75" customHeight="1" x14ac:dyDescent="0.2">
      <c r="B700" s="4">
        <v>1999</v>
      </c>
      <c r="C700" s="2" t="s">
        <v>78</v>
      </c>
      <c r="D700" s="4" t="s">
        <v>5</v>
      </c>
      <c r="E700" s="4" t="s">
        <v>14</v>
      </c>
      <c r="F700" s="2" t="s">
        <v>189</v>
      </c>
      <c r="G700" s="1" t="s">
        <v>45</v>
      </c>
      <c r="H700" s="13"/>
      <c r="J700" s="2">
        <v>9</v>
      </c>
      <c r="L700" s="2">
        <f t="shared" si="105"/>
        <v>9</v>
      </c>
      <c r="M700" s="2" t="s">
        <v>565</v>
      </c>
      <c r="N700" s="7">
        <f t="shared" si="106"/>
        <v>18</v>
      </c>
    </row>
    <row r="701" spans="2:14" ht="12.75" customHeight="1" x14ac:dyDescent="0.2">
      <c r="B701" s="4">
        <v>1999</v>
      </c>
      <c r="C701" s="2" t="s">
        <v>86</v>
      </c>
      <c r="D701" s="4" t="s">
        <v>12</v>
      </c>
      <c r="E701" s="4" t="s">
        <v>14</v>
      </c>
      <c r="F701" s="2" t="s">
        <v>189</v>
      </c>
      <c r="G701" s="1" t="s">
        <v>33</v>
      </c>
      <c r="H701" s="13"/>
      <c r="K701" s="2">
        <v>12</v>
      </c>
      <c r="L701" s="2">
        <f t="shared" si="105"/>
        <v>12</v>
      </c>
      <c r="N701" s="7">
        <f t="shared" si="106"/>
        <v>12</v>
      </c>
    </row>
    <row r="702" spans="2:14" ht="12.75" customHeight="1" x14ac:dyDescent="0.2">
      <c r="B702" s="4">
        <v>2000</v>
      </c>
      <c r="C702" s="2" t="s">
        <v>153</v>
      </c>
      <c r="D702" s="4" t="s">
        <v>17</v>
      </c>
      <c r="E702" s="4" t="s">
        <v>14</v>
      </c>
      <c r="F702" s="2" t="s">
        <v>189</v>
      </c>
      <c r="G702" s="1" t="s">
        <v>20</v>
      </c>
      <c r="H702" s="13"/>
      <c r="I702" s="2">
        <v>6</v>
      </c>
      <c r="L702" s="2">
        <f t="shared" si="105"/>
        <v>6</v>
      </c>
      <c r="N702" s="7">
        <f t="shared" si="106"/>
        <v>6</v>
      </c>
    </row>
    <row r="703" spans="2:14" ht="12.75" customHeight="1" x14ac:dyDescent="0.2">
      <c r="B703" s="4">
        <v>2000</v>
      </c>
      <c r="C703" s="2" t="s">
        <v>135</v>
      </c>
      <c r="D703" s="4" t="s">
        <v>5</v>
      </c>
      <c r="E703" s="4" t="s">
        <v>14</v>
      </c>
      <c r="F703" s="2" t="s">
        <v>189</v>
      </c>
      <c r="G703" s="1" t="s">
        <v>72</v>
      </c>
      <c r="H703" s="13"/>
      <c r="J703" s="2">
        <v>9</v>
      </c>
      <c r="L703" s="2">
        <f t="shared" si="105"/>
        <v>9</v>
      </c>
      <c r="N703" s="7">
        <f t="shared" si="106"/>
        <v>9</v>
      </c>
    </row>
    <row r="704" spans="2:14" ht="12.75" customHeight="1" x14ac:dyDescent="0.2">
      <c r="B704" s="4">
        <v>2000</v>
      </c>
      <c r="C704" s="2" t="s">
        <v>32</v>
      </c>
      <c r="D704" s="4" t="s">
        <v>17</v>
      </c>
      <c r="E704" s="4" t="s">
        <v>14</v>
      </c>
      <c r="F704" s="2" t="s">
        <v>189</v>
      </c>
      <c r="G704" s="1" t="s">
        <v>462</v>
      </c>
      <c r="H704" s="13"/>
      <c r="I704" s="2">
        <v>6</v>
      </c>
      <c r="L704" s="2">
        <f t="shared" si="105"/>
        <v>6</v>
      </c>
      <c r="M704" s="2" t="s">
        <v>565</v>
      </c>
      <c r="N704" s="7">
        <f t="shared" si="106"/>
        <v>12</v>
      </c>
    </row>
    <row r="705" spans="2:14" ht="12.75" customHeight="1" x14ac:dyDescent="0.2">
      <c r="B705" s="4">
        <v>2000</v>
      </c>
      <c r="C705" s="2" t="s">
        <v>548</v>
      </c>
      <c r="D705" s="4" t="s">
        <v>12</v>
      </c>
      <c r="E705" s="4" t="s">
        <v>2</v>
      </c>
      <c r="F705" s="2" t="s">
        <v>189</v>
      </c>
      <c r="G705" s="1" t="s">
        <v>463</v>
      </c>
      <c r="H705" s="13">
        <v>3</v>
      </c>
      <c r="K705" s="2">
        <v>12</v>
      </c>
      <c r="L705" s="2">
        <f t="shared" si="105"/>
        <v>15</v>
      </c>
      <c r="M705" s="2" t="s">
        <v>565</v>
      </c>
      <c r="N705" s="7">
        <f t="shared" si="106"/>
        <v>30</v>
      </c>
    </row>
    <row r="706" spans="2:14" ht="12.75" customHeight="1" x14ac:dyDescent="0.2">
      <c r="B706" s="4">
        <v>2001</v>
      </c>
      <c r="C706" s="2" t="s">
        <v>195</v>
      </c>
      <c r="D706" s="4" t="s">
        <v>5</v>
      </c>
      <c r="E706" s="4" t="s">
        <v>14</v>
      </c>
      <c r="F706" s="2" t="s">
        <v>121</v>
      </c>
      <c r="G706" s="1" t="s">
        <v>39</v>
      </c>
      <c r="H706" s="13"/>
      <c r="J706" s="2">
        <v>9</v>
      </c>
      <c r="L706" s="2">
        <f t="shared" si="105"/>
        <v>9</v>
      </c>
      <c r="N706" s="7">
        <f t="shared" si="106"/>
        <v>9</v>
      </c>
    </row>
    <row r="707" spans="2:14" ht="12.75" customHeight="1" x14ac:dyDescent="0.2">
      <c r="B707" s="4">
        <v>2001</v>
      </c>
      <c r="C707" s="2" t="s">
        <v>46</v>
      </c>
      <c r="D707" s="4" t="s">
        <v>5</v>
      </c>
      <c r="E707" s="4" t="s">
        <v>14</v>
      </c>
      <c r="F707" s="2" t="s">
        <v>121</v>
      </c>
      <c r="G707" s="1" t="s">
        <v>464</v>
      </c>
      <c r="H707" s="13"/>
      <c r="J707" s="2">
        <v>9</v>
      </c>
      <c r="L707" s="2">
        <f t="shared" si="105"/>
        <v>9</v>
      </c>
      <c r="N707" s="7">
        <f t="shared" si="106"/>
        <v>9</v>
      </c>
    </row>
    <row r="708" spans="2:14" ht="12.75" customHeight="1" x14ac:dyDescent="0.2">
      <c r="B708" s="4">
        <v>2002</v>
      </c>
      <c r="C708" s="2" t="s">
        <v>78</v>
      </c>
      <c r="D708" s="4" t="s">
        <v>5</v>
      </c>
      <c r="E708" s="4" t="s">
        <v>14</v>
      </c>
      <c r="F708" s="2" t="s">
        <v>189</v>
      </c>
      <c r="G708" s="1" t="s">
        <v>368</v>
      </c>
      <c r="H708" s="13"/>
      <c r="J708" s="2">
        <v>9</v>
      </c>
      <c r="L708" s="2">
        <f t="shared" si="105"/>
        <v>9</v>
      </c>
      <c r="M708" s="2" t="s">
        <v>565</v>
      </c>
      <c r="N708" s="7">
        <f t="shared" si="106"/>
        <v>18</v>
      </c>
    </row>
    <row r="709" spans="2:14" ht="12.75" customHeight="1" x14ac:dyDescent="0.2">
      <c r="B709" s="4">
        <v>2002</v>
      </c>
      <c r="C709" s="2" t="s">
        <v>145</v>
      </c>
      <c r="D709" s="4" t="s">
        <v>12</v>
      </c>
      <c r="E709" s="4" t="s">
        <v>2</v>
      </c>
      <c r="F709" s="2" t="s">
        <v>189</v>
      </c>
      <c r="G709" s="1" t="s">
        <v>465</v>
      </c>
      <c r="H709" s="13">
        <v>3</v>
      </c>
      <c r="K709" s="2">
        <v>12</v>
      </c>
      <c r="L709" s="2">
        <f t="shared" si="105"/>
        <v>15</v>
      </c>
      <c r="N709" s="7">
        <f t="shared" si="106"/>
        <v>15</v>
      </c>
    </row>
    <row r="710" spans="2:14" ht="12.75" customHeight="1" x14ac:dyDescent="0.2">
      <c r="B710" s="4">
        <v>2002</v>
      </c>
      <c r="C710" s="2" t="s">
        <v>153</v>
      </c>
      <c r="D710" s="4" t="s">
        <v>5</v>
      </c>
      <c r="E710" s="4" t="s">
        <v>14</v>
      </c>
      <c r="F710" s="2" t="s">
        <v>189</v>
      </c>
      <c r="G710" s="1" t="s">
        <v>75</v>
      </c>
      <c r="H710" s="13"/>
      <c r="J710" s="2">
        <v>9</v>
      </c>
      <c r="L710" s="2">
        <f t="shared" si="105"/>
        <v>9</v>
      </c>
      <c r="N710" s="7">
        <f t="shared" si="106"/>
        <v>9</v>
      </c>
    </row>
    <row r="711" spans="2:14" ht="12.75" customHeight="1" x14ac:dyDescent="0.2">
      <c r="B711" s="4">
        <v>2002</v>
      </c>
      <c r="C711" s="2" t="s">
        <v>32</v>
      </c>
      <c r="D711" s="4" t="s">
        <v>1</v>
      </c>
      <c r="E711" s="4" t="s">
        <v>14</v>
      </c>
      <c r="F711" s="2" t="s">
        <v>121</v>
      </c>
      <c r="G711" s="1" t="s">
        <v>26</v>
      </c>
      <c r="L711" s="2">
        <f t="shared" si="105"/>
        <v>0</v>
      </c>
      <c r="N711" s="7">
        <f t="shared" si="106"/>
        <v>0</v>
      </c>
    </row>
    <row r="712" spans="2:14" x14ac:dyDescent="0.2">
      <c r="G712" s="5" t="s">
        <v>563</v>
      </c>
      <c r="H712" s="14">
        <f>SUM(H692:H711)</f>
        <v>15</v>
      </c>
      <c r="I712" s="14">
        <f t="shared" ref="I712:N712" si="107">SUM(I692:I711)</f>
        <v>18</v>
      </c>
      <c r="J712" s="14">
        <f t="shared" si="107"/>
        <v>81</v>
      </c>
      <c r="K712" s="14">
        <f t="shared" si="107"/>
        <v>84</v>
      </c>
      <c r="L712" s="14">
        <f t="shared" si="107"/>
        <v>198</v>
      </c>
      <c r="M712" s="14">
        <f t="shared" si="107"/>
        <v>0</v>
      </c>
      <c r="N712" s="15">
        <f t="shared" si="107"/>
        <v>264</v>
      </c>
    </row>
    <row r="713" spans="2:14" x14ac:dyDescent="0.2">
      <c r="G713" s="1"/>
    </row>
    <row r="714" spans="2:14" x14ac:dyDescent="0.2">
      <c r="B714" s="2" t="s">
        <v>466</v>
      </c>
      <c r="G714" s="1"/>
    </row>
    <row r="715" spans="2:14" x14ac:dyDescent="0.2">
      <c r="G715" s="1"/>
    </row>
    <row r="716" spans="2:14" ht="12.75" customHeight="1" x14ac:dyDescent="0.2">
      <c r="B716" s="4">
        <v>1998</v>
      </c>
      <c r="C716" s="2" t="s">
        <v>135</v>
      </c>
      <c r="D716" s="4" t="s">
        <v>17</v>
      </c>
      <c r="E716" s="4" t="s">
        <v>14</v>
      </c>
      <c r="F716" s="2" t="s">
        <v>189</v>
      </c>
      <c r="G716" s="1" t="s">
        <v>467</v>
      </c>
      <c r="H716" s="13">
        <v>3</v>
      </c>
      <c r="I716" s="2">
        <v>6</v>
      </c>
      <c r="L716" s="2">
        <f t="shared" ref="L716:L728" si="108">SUM(H716:K716)</f>
        <v>9</v>
      </c>
      <c r="N716" s="7">
        <f t="shared" ref="N716:N728" si="109">IF(OR(M716=0,M716=""),L716,L716*2)</f>
        <v>9</v>
      </c>
    </row>
    <row r="717" spans="2:14" ht="12.75" customHeight="1" x14ac:dyDescent="0.2">
      <c r="B717" s="4">
        <v>1998</v>
      </c>
      <c r="C717" s="2" t="s">
        <v>46</v>
      </c>
      <c r="D717" s="4" t="s">
        <v>17</v>
      </c>
      <c r="E717" s="4" t="s">
        <v>14</v>
      </c>
      <c r="F717" s="2" t="s">
        <v>189</v>
      </c>
      <c r="G717" s="1" t="s">
        <v>53</v>
      </c>
      <c r="H717" s="13"/>
      <c r="I717" s="2">
        <v>6</v>
      </c>
      <c r="L717" s="2">
        <f t="shared" si="108"/>
        <v>6</v>
      </c>
      <c r="N717" s="7">
        <f t="shared" si="109"/>
        <v>6</v>
      </c>
    </row>
    <row r="718" spans="2:14" ht="12.75" customHeight="1" x14ac:dyDescent="0.2">
      <c r="B718" s="4">
        <v>1999</v>
      </c>
      <c r="C718" s="2" t="s">
        <v>135</v>
      </c>
      <c r="D718" s="4" t="s">
        <v>5</v>
      </c>
      <c r="E718" s="4" t="s">
        <v>14</v>
      </c>
      <c r="F718" s="2" t="s">
        <v>154</v>
      </c>
      <c r="G718" s="1" t="s">
        <v>468</v>
      </c>
      <c r="H718" s="13">
        <v>3</v>
      </c>
      <c r="J718" s="2">
        <v>9</v>
      </c>
      <c r="L718" s="2">
        <f t="shared" si="108"/>
        <v>12</v>
      </c>
      <c r="N718" s="7">
        <f t="shared" si="109"/>
        <v>12</v>
      </c>
    </row>
    <row r="719" spans="2:14" ht="12.75" customHeight="1" x14ac:dyDescent="0.2">
      <c r="B719" s="4">
        <v>1999</v>
      </c>
      <c r="C719" s="2" t="s">
        <v>11</v>
      </c>
      <c r="D719" s="4" t="s">
        <v>17</v>
      </c>
      <c r="E719" s="4" t="s">
        <v>6</v>
      </c>
      <c r="F719" s="2" t="s">
        <v>189</v>
      </c>
      <c r="G719" s="1" t="s">
        <v>88</v>
      </c>
      <c r="H719" s="13"/>
      <c r="I719" s="2">
        <v>6</v>
      </c>
      <c r="L719" s="2">
        <f t="shared" si="108"/>
        <v>6</v>
      </c>
      <c r="N719" s="7">
        <f t="shared" si="109"/>
        <v>6</v>
      </c>
    </row>
    <row r="720" spans="2:14" ht="12.75" customHeight="1" x14ac:dyDescent="0.2">
      <c r="B720" s="4">
        <v>1999</v>
      </c>
      <c r="C720" s="2" t="s">
        <v>46</v>
      </c>
      <c r="D720" s="4" t="s">
        <v>5</v>
      </c>
      <c r="E720" s="4" t="s">
        <v>14</v>
      </c>
      <c r="F720" s="2" t="s">
        <v>154</v>
      </c>
      <c r="G720" s="1" t="s">
        <v>163</v>
      </c>
      <c r="H720" s="13"/>
      <c r="J720" s="2">
        <v>9</v>
      </c>
      <c r="L720" s="2">
        <f t="shared" si="108"/>
        <v>9</v>
      </c>
      <c r="N720" s="7">
        <f t="shared" si="109"/>
        <v>9</v>
      </c>
    </row>
    <row r="721" spans="2:14" ht="12.75" customHeight="1" x14ac:dyDescent="0.2">
      <c r="B721" s="4">
        <v>1999</v>
      </c>
      <c r="C721" s="2" t="s">
        <v>32</v>
      </c>
      <c r="D721" s="4" t="s">
        <v>12</v>
      </c>
      <c r="E721" s="4" t="s">
        <v>14</v>
      </c>
      <c r="F721" s="2" t="s">
        <v>154</v>
      </c>
      <c r="G721" s="1" t="s">
        <v>246</v>
      </c>
      <c r="H721" s="13">
        <v>3</v>
      </c>
      <c r="K721" s="2">
        <v>12</v>
      </c>
      <c r="L721" s="2">
        <f t="shared" si="108"/>
        <v>15</v>
      </c>
      <c r="N721" s="7">
        <f t="shared" si="109"/>
        <v>15</v>
      </c>
    </row>
    <row r="722" spans="2:14" ht="12.75" customHeight="1" x14ac:dyDescent="0.2">
      <c r="B722" s="4">
        <v>2000</v>
      </c>
      <c r="C722" s="2" t="s">
        <v>46</v>
      </c>
      <c r="D722" s="4" t="s">
        <v>5</v>
      </c>
      <c r="E722" s="4" t="s">
        <v>14</v>
      </c>
      <c r="F722" s="2" t="s">
        <v>154</v>
      </c>
      <c r="G722" s="1" t="s">
        <v>172</v>
      </c>
      <c r="H722" s="13"/>
      <c r="J722" s="2">
        <v>9</v>
      </c>
      <c r="L722" s="2">
        <f t="shared" si="108"/>
        <v>9</v>
      </c>
      <c r="N722" s="7">
        <f t="shared" si="109"/>
        <v>9</v>
      </c>
    </row>
    <row r="723" spans="2:14" ht="12.75" customHeight="1" x14ac:dyDescent="0.2">
      <c r="B723" s="4">
        <v>2000</v>
      </c>
      <c r="C723" s="2" t="s">
        <v>197</v>
      </c>
      <c r="D723" s="4" t="s">
        <v>12</v>
      </c>
      <c r="E723" s="4" t="s">
        <v>14</v>
      </c>
      <c r="F723" s="2" t="s">
        <v>189</v>
      </c>
      <c r="G723" s="1" t="s">
        <v>469</v>
      </c>
      <c r="H723" s="13"/>
      <c r="K723" s="2">
        <v>12</v>
      </c>
      <c r="L723" s="2">
        <f t="shared" si="108"/>
        <v>12</v>
      </c>
      <c r="N723" s="7">
        <f t="shared" si="109"/>
        <v>12</v>
      </c>
    </row>
    <row r="724" spans="2:14" ht="12.75" customHeight="1" x14ac:dyDescent="0.2">
      <c r="B724" s="4">
        <v>2001</v>
      </c>
      <c r="C724" s="2" t="s">
        <v>76</v>
      </c>
      <c r="D724" s="4" t="s">
        <v>17</v>
      </c>
      <c r="E724" s="4" t="s">
        <v>14</v>
      </c>
      <c r="F724" s="2" t="s">
        <v>189</v>
      </c>
      <c r="G724" s="1" t="s">
        <v>168</v>
      </c>
      <c r="H724" s="13"/>
      <c r="I724" s="2">
        <v>6</v>
      </c>
      <c r="L724" s="2">
        <f t="shared" si="108"/>
        <v>6</v>
      </c>
      <c r="N724" s="7">
        <f t="shared" si="109"/>
        <v>6</v>
      </c>
    </row>
    <row r="725" spans="2:14" ht="12.75" customHeight="1" x14ac:dyDescent="0.2">
      <c r="B725" s="4">
        <v>2001</v>
      </c>
      <c r="C725" s="2" t="s">
        <v>78</v>
      </c>
      <c r="D725" s="4" t="s">
        <v>17</v>
      </c>
      <c r="E725" s="4" t="s">
        <v>14</v>
      </c>
      <c r="F725" s="2" t="s">
        <v>189</v>
      </c>
      <c r="G725" s="1" t="s">
        <v>470</v>
      </c>
      <c r="H725" s="13"/>
      <c r="I725" s="2">
        <v>6</v>
      </c>
      <c r="L725" s="2">
        <f t="shared" si="108"/>
        <v>6</v>
      </c>
      <c r="N725" s="7">
        <f t="shared" si="109"/>
        <v>6</v>
      </c>
    </row>
    <row r="726" spans="2:14" ht="12.75" customHeight="1" x14ac:dyDescent="0.2">
      <c r="B726" s="4">
        <v>2001</v>
      </c>
      <c r="C726" s="2" t="s">
        <v>32</v>
      </c>
      <c r="D726" s="4" t="s">
        <v>5</v>
      </c>
      <c r="E726" s="4" t="s">
        <v>14</v>
      </c>
      <c r="F726" s="2" t="s">
        <v>154</v>
      </c>
      <c r="G726" s="1" t="s">
        <v>75</v>
      </c>
      <c r="H726" s="13"/>
      <c r="J726" s="2">
        <v>9</v>
      </c>
      <c r="L726" s="2">
        <f t="shared" si="108"/>
        <v>9</v>
      </c>
      <c r="N726" s="7">
        <f t="shared" si="109"/>
        <v>9</v>
      </c>
    </row>
    <row r="727" spans="2:14" ht="12.75" customHeight="1" x14ac:dyDescent="0.2">
      <c r="B727" s="4">
        <v>2002</v>
      </c>
      <c r="C727" s="2" t="s">
        <v>302</v>
      </c>
      <c r="D727" s="4" t="s">
        <v>5</v>
      </c>
      <c r="E727" s="4" t="s">
        <v>14</v>
      </c>
      <c r="F727" s="2" t="s">
        <v>154</v>
      </c>
      <c r="G727" s="1" t="s">
        <v>244</v>
      </c>
      <c r="H727" s="13"/>
      <c r="J727" s="2">
        <v>9</v>
      </c>
      <c r="L727" s="2">
        <f t="shared" si="108"/>
        <v>9</v>
      </c>
      <c r="N727" s="7">
        <f t="shared" si="109"/>
        <v>9</v>
      </c>
    </row>
    <row r="728" spans="2:14" ht="12.75" customHeight="1" x14ac:dyDescent="0.2">
      <c r="B728" s="4">
        <v>2002</v>
      </c>
      <c r="C728" s="2" t="s">
        <v>135</v>
      </c>
      <c r="D728" s="4" t="s">
        <v>17</v>
      </c>
      <c r="E728" s="4" t="s">
        <v>14</v>
      </c>
      <c r="F728" s="2" t="s">
        <v>154</v>
      </c>
      <c r="G728" s="1" t="s">
        <v>22</v>
      </c>
      <c r="I728" s="2">
        <v>6</v>
      </c>
      <c r="L728" s="2">
        <f t="shared" si="108"/>
        <v>6</v>
      </c>
      <c r="N728" s="7">
        <f t="shared" si="109"/>
        <v>6</v>
      </c>
    </row>
    <row r="729" spans="2:14" x14ac:dyDescent="0.2">
      <c r="G729" s="5" t="s">
        <v>563</v>
      </c>
      <c r="H729" s="14">
        <f>SUM(H716:H728)</f>
        <v>9</v>
      </c>
      <c r="I729" s="14">
        <f t="shared" ref="I729:N729" si="110">SUM(I716:I728)</f>
        <v>36</v>
      </c>
      <c r="J729" s="14">
        <f t="shared" si="110"/>
        <v>45</v>
      </c>
      <c r="K729" s="14">
        <f t="shared" si="110"/>
        <v>24</v>
      </c>
      <c r="L729" s="14">
        <f t="shared" si="110"/>
        <v>114</v>
      </c>
      <c r="M729" s="14">
        <f t="shared" si="110"/>
        <v>0</v>
      </c>
      <c r="N729" s="15">
        <f t="shared" si="110"/>
        <v>114</v>
      </c>
    </row>
    <row r="730" spans="2:14" x14ac:dyDescent="0.2">
      <c r="G730" s="1"/>
    </row>
    <row r="731" spans="2:14" x14ac:dyDescent="0.2">
      <c r="B731" s="2" t="s">
        <v>471</v>
      </c>
      <c r="G731" s="1"/>
    </row>
    <row r="732" spans="2:14" x14ac:dyDescent="0.2">
      <c r="G732" s="1"/>
    </row>
    <row r="733" spans="2:14" ht="12.75" customHeight="1" x14ac:dyDescent="0.2">
      <c r="B733" s="4">
        <v>1997</v>
      </c>
      <c r="C733" s="2" t="s">
        <v>135</v>
      </c>
      <c r="D733" s="4" t="s">
        <v>9</v>
      </c>
      <c r="E733" s="4" t="s">
        <v>14</v>
      </c>
      <c r="F733" s="2" t="s">
        <v>189</v>
      </c>
      <c r="G733" s="1" t="s">
        <v>26</v>
      </c>
      <c r="H733" s="13"/>
      <c r="L733" s="2">
        <f t="shared" ref="L733:L753" si="111">SUM(H733:K733)</f>
        <v>0</v>
      </c>
      <c r="N733" s="7">
        <f t="shared" ref="N733:N753" si="112">IF(OR(M733=0,M733=""),L733,L733*2)</f>
        <v>0</v>
      </c>
    </row>
    <row r="734" spans="2:14" ht="12.75" customHeight="1" x14ac:dyDescent="0.2">
      <c r="B734" s="4">
        <v>1997</v>
      </c>
      <c r="C734" s="2" t="s">
        <v>195</v>
      </c>
      <c r="D734" s="4" t="s">
        <v>1</v>
      </c>
      <c r="E734" s="4" t="s">
        <v>14</v>
      </c>
      <c r="F734" s="2" t="s">
        <v>189</v>
      </c>
      <c r="G734" s="1" t="s">
        <v>98</v>
      </c>
      <c r="H734" s="13"/>
      <c r="L734" s="2">
        <f t="shared" si="111"/>
        <v>0</v>
      </c>
      <c r="N734" s="7">
        <f t="shared" si="112"/>
        <v>0</v>
      </c>
    </row>
    <row r="735" spans="2:14" ht="12.75" customHeight="1" x14ac:dyDescent="0.2">
      <c r="B735" s="4">
        <v>1997</v>
      </c>
      <c r="C735" s="2" t="s">
        <v>32</v>
      </c>
      <c r="D735" s="4" t="s">
        <v>12</v>
      </c>
      <c r="E735" s="4" t="s">
        <v>14</v>
      </c>
      <c r="F735" s="2" t="s">
        <v>189</v>
      </c>
      <c r="G735" s="1" t="s">
        <v>106</v>
      </c>
      <c r="H735" s="13"/>
      <c r="K735" s="2">
        <v>12</v>
      </c>
      <c r="L735" s="2">
        <f t="shared" si="111"/>
        <v>12</v>
      </c>
      <c r="M735" s="2" t="s">
        <v>565</v>
      </c>
      <c r="N735" s="7">
        <f t="shared" si="112"/>
        <v>24</v>
      </c>
    </row>
    <row r="736" spans="2:14" ht="12.75" customHeight="1" x14ac:dyDescent="0.2">
      <c r="B736" s="4">
        <v>1998</v>
      </c>
      <c r="C736" s="2" t="s">
        <v>76</v>
      </c>
      <c r="D736" s="4" t="s">
        <v>1</v>
      </c>
      <c r="E736" s="4" t="s">
        <v>14</v>
      </c>
      <c r="F736" s="2" t="s">
        <v>150</v>
      </c>
      <c r="G736" s="1" t="s">
        <v>472</v>
      </c>
      <c r="H736" s="13"/>
      <c r="L736" s="2">
        <f t="shared" si="111"/>
        <v>0</v>
      </c>
      <c r="N736" s="7">
        <f t="shared" si="112"/>
        <v>0</v>
      </c>
    </row>
    <row r="737" spans="2:14" ht="12.75" customHeight="1" x14ac:dyDescent="0.2">
      <c r="B737" s="4">
        <v>1998</v>
      </c>
      <c r="C737" s="2" t="s">
        <v>153</v>
      </c>
      <c r="D737" s="4" t="s">
        <v>5</v>
      </c>
      <c r="E737" s="4" t="s">
        <v>14</v>
      </c>
      <c r="F737" s="2" t="s">
        <v>189</v>
      </c>
      <c r="G737" s="1" t="s">
        <v>473</v>
      </c>
      <c r="H737" s="13">
        <v>3</v>
      </c>
      <c r="J737" s="2">
        <v>9</v>
      </c>
      <c r="L737" s="2">
        <f t="shared" si="111"/>
        <v>12</v>
      </c>
      <c r="N737" s="7">
        <f t="shared" si="112"/>
        <v>12</v>
      </c>
    </row>
    <row r="738" spans="2:14" ht="12.75" customHeight="1" x14ac:dyDescent="0.2">
      <c r="B738" s="4">
        <v>1998</v>
      </c>
      <c r="C738" s="2" t="s">
        <v>135</v>
      </c>
      <c r="D738" s="4" t="s">
        <v>5</v>
      </c>
      <c r="E738" s="4" t="s">
        <v>14</v>
      </c>
      <c r="F738" s="2" t="s">
        <v>150</v>
      </c>
      <c r="G738" s="1" t="s">
        <v>260</v>
      </c>
      <c r="H738" s="13"/>
      <c r="J738" s="2">
        <v>9</v>
      </c>
      <c r="L738" s="2">
        <f t="shared" si="111"/>
        <v>9</v>
      </c>
      <c r="N738" s="7">
        <f t="shared" si="112"/>
        <v>9</v>
      </c>
    </row>
    <row r="739" spans="2:14" ht="12.75" customHeight="1" x14ac:dyDescent="0.2">
      <c r="B739" s="4">
        <v>1998</v>
      </c>
      <c r="C739" s="2" t="s">
        <v>11</v>
      </c>
      <c r="D739" s="4" t="s">
        <v>12</v>
      </c>
      <c r="E739" s="4" t="s">
        <v>6</v>
      </c>
      <c r="F739" s="2" t="s">
        <v>189</v>
      </c>
      <c r="G739" s="1" t="s">
        <v>474</v>
      </c>
      <c r="H739" s="13"/>
      <c r="K739" s="2">
        <v>12</v>
      </c>
      <c r="L739" s="2">
        <f t="shared" si="111"/>
        <v>12</v>
      </c>
      <c r="N739" s="7">
        <f t="shared" si="112"/>
        <v>12</v>
      </c>
    </row>
    <row r="740" spans="2:14" ht="12.75" customHeight="1" x14ac:dyDescent="0.2">
      <c r="B740" s="4">
        <v>1998</v>
      </c>
      <c r="C740" s="2" t="s">
        <v>30</v>
      </c>
      <c r="D740" s="4" t="s">
        <v>17</v>
      </c>
      <c r="E740" s="4" t="s">
        <v>6</v>
      </c>
      <c r="F740" s="2" t="s">
        <v>189</v>
      </c>
      <c r="G740" s="1" t="s">
        <v>39</v>
      </c>
      <c r="H740" s="13"/>
      <c r="I740" s="2">
        <v>6</v>
      </c>
      <c r="L740" s="2">
        <f t="shared" si="111"/>
        <v>6</v>
      </c>
      <c r="M740" s="2" t="s">
        <v>565</v>
      </c>
      <c r="N740" s="7">
        <f t="shared" si="112"/>
        <v>12</v>
      </c>
    </row>
    <row r="741" spans="2:14" ht="12.75" customHeight="1" x14ac:dyDescent="0.2">
      <c r="B741" s="4">
        <v>1999</v>
      </c>
      <c r="C741" s="2" t="s">
        <v>11</v>
      </c>
      <c r="D741" s="4" t="s">
        <v>5</v>
      </c>
      <c r="E741" s="4" t="s">
        <v>6</v>
      </c>
      <c r="F741" s="2" t="s">
        <v>150</v>
      </c>
      <c r="G741" s="1" t="s">
        <v>431</v>
      </c>
      <c r="H741" s="13"/>
      <c r="J741" s="2">
        <v>9</v>
      </c>
      <c r="L741" s="2">
        <f t="shared" si="111"/>
        <v>9</v>
      </c>
      <c r="N741" s="7">
        <f t="shared" si="112"/>
        <v>9</v>
      </c>
    </row>
    <row r="742" spans="2:14" ht="12.75" customHeight="1" x14ac:dyDescent="0.2">
      <c r="B742" s="4">
        <v>1999</v>
      </c>
      <c r="C742" s="2" t="s">
        <v>195</v>
      </c>
      <c r="D742" s="4" t="s">
        <v>12</v>
      </c>
      <c r="E742" s="4" t="s">
        <v>14</v>
      </c>
      <c r="F742" s="2" t="s">
        <v>189</v>
      </c>
      <c r="G742" s="1" t="s">
        <v>22</v>
      </c>
      <c r="H742" s="13"/>
      <c r="K742" s="2">
        <v>12</v>
      </c>
      <c r="L742" s="2">
        <f t="shared" si="111"/>
        <v>12</v>
      </c>
      <c r="N742" s="7">
        <f t="shared" si="112"/>
        <v>12</v>
      </c>
    </row>
    <row r="743" spans="2:14" ht="12.75" customHeight="1" x14ac:dyDescent="0.2">
      <c r="B743" s="4">
        <v>1999</v>
      </c>
      <c r="C743" s="2" t="s">
        <v>32</v>
      </c>
      <c r="D743" s="4" t="s">
        <v>5</v>
      </c>
      <c r="E743" s="4" t="s">
        <v>14</v>
      </c>
      <c r="F743" s="2" t="s">
        <v>189</v>
      </c>
      <c r="G743" s="1" t="s">
        <v>475</v>
      </c>
      <c r="H743" s="13"/>
      <c r="J743" s="2">
        <v>9</v>
      </c>
      <c r="L743" s="2">
        <f t="shared" si="111"/>
        <v>9</v>
      </c>
      <c r="M743" s="2" t="s">
        <v>565</v>
      </c>
      <c r="N743" s="7">
        <f t="shared" si="112"/>
        <v>18</v>
      </c>
    </row>
    <row r="744" spans="2:14" ht="12.75" customHeight="1" x14ac:dyDescent="0.2">
      <c r="B744" s="4">
        <v>1999</v>
      </c>
      <c r="C744" s="2" t="s">
        <v>279</v>
      </c>
      <c r="D744" s="4" t="s">
        <v>5</v>
      </c>
      <c r="E744" s="4" t="s">
        <v>14</v>
      </c>
      <c r="F744" s="2" t="s">
        <v>150</v>
      </c>
      <c r="G744" s="1" t="s">
        <v>476</v>
      </c>
      <c r="H744" s="13">
        <v>3</v>
      </c>
      <c r="J744" s="2">
        <v>9</v>
      </c>
      <c r="L744" s="2">
        <f t="shared" si="111"/>
        <v>12</v>
      </c>
      <c r="N744" s="7">
        <f t="shared" si="112"/>
        <v>12</v>
      </c>
    </row>
    <row r="745" spans="2:14" ht="12.75" customHeight="1" x14ac:dyDescent="0.2">
      <c r="B745" s="4">
        <v>1999</v>
      </c>
      <c r="C745" s="2" t="s">
        <v>143</v>
      </c>
      <c r="D745" s="4" t="s">
        <v>12</v>
      </c>
      <c r="E745" s="4" t="s">
        <v>14</v>
      </c>
      <c r="F745" s="2" t="s">
        <v>150</v>
      </c>
      <c r="G745" s="1" t="s">
        <v>39</v>
      </c>
      <c r="H745" s="13"/>
      <c r="K745" s="2">
        <v>12</v>
      </c>
      <c r="L745" s="2">
        <f t="shared" si="111"/>
        <v>12</v>
      </c>
      <c r="N745" s="7">
        <f t="shared" si="112"/>
        <v>12</v>
      </c>
    </row>
    <row r="746" spans="2:14" ht="12.75" customHeight="1" x14ac:dyDescent="0.2">
      <c r="B746" s="4">
        <v>1999</v>
      </c>
      <c r="C746" s="2" t="s">
        <v>128</v>
      </c>
      <c r="D746" s="4" t="s">
        <v>5</v>
      </c>
      <c r="E746" s="4" t="s">
        <v>2</v>
      </c>
      <c r="F746" s="2" t="s">
        <v>189</v>
      </c>
      <c r="G746" s="1" t="s">
        <v>477</v>
      </c>
      <c r="H746" s="13">
        <v>3</v>
      </c>
      <c r="J746" s="2">
        <v>9</v>
      </c>
      <c r="L746" s="2">
        <f t="shared" si="111"/>
        <v>12</v>
      </c>
      <c r="M746" s="2" t="s">
        <v>565</v>
      </c>
      <c r="N746" s="7">
        <f t="shared" si="112"/>
        <v>24</v>
      </c>
    </row>
    <row r="747" spans="2:14" ht="12.75" customHeight="1" x14ac:dyDescent="0.2">
      <c r="B747" s="4">
        <v>2000</v>
      </c>
      <c r="C747" s="2" t="s">
        <v>40</v>
      </c>
      <c r="D747" s="4" t="s">
        <v>17</v>
      </c>
      <c r="E747" s="4" t="s">
        <v>41</v>
      </c>
      <c r="F747" s="2" t="s">
        <v>150</v>
      </c>
      <c r="G747" s="1" t="s">
        <v>266</v>
      </c>
      <c r="H747" s="13"/>
      <c r="I747" s="2">
        <v>6</v>
      </c>
      <c r="L747" s="2">
        <f t="shared" si="111"/>
        <v>6</v>
      </c>
      <c r="M747" s="2" t="s">
        <v>565</v>
      </c>
      <c r="N747" s="7">
        <f t="shared" si="112"/>
        <v>12</v>
      </c>
    </row>
    <row r="748" spans="2:14" ht="12.75" customHeight="1" x14ac:dyDescent="0.2">
      <c r="B748" s="4">
        <v>2000</v>
      </c>
      <c r="C748" s="2" t="s">
        <v>32</v>
      </c>
      <c r="D748" s="4" t="s">
        <v>5</v>
      </c>
      <c r="E748" s="4" t="s">
        <v>14</v>
      </c>
      <c r="F748" s="2" t="s">
        <v>150</v>
      </c>
      <c r="G748" s="1" t="s">
        <v>382</v>
      </c>
      <c r="H748" s="13"/>
      <c r="J748" s="2">
        <v>9</v>
      </c>
      <c r="L748" s="2">
        <f t="shared" si="111"/>
        <v>9</v>
      </c>
      <c r="M748" s="2" t="s">
        <v>565</v>
      </c>
      <c r="N748" s="7">
        <f t="shared" si="112"/>
        <v>18</v>
      </c>
    </row>
    <row r="749" spans="2:14" ht="12.75" customHeight="1" x14ac:dyDescent="0.2">
      <c r="B749" s="4">
        <v>2001</v>
      </c>
      <c r="C749" s="2" t="s">
        <v>78</v>
      </c>
      <c r="D749" s="4" t="s">
        <v>5</v>
      </c>
      <c r="E749" s="4" t="s">
        <v>14</v>
      </c>
      <c r="F749" s="2" t="s">
        <v>189</v>
      </c>
      <c r="G749" s="1" t="s">
        <v>204</v>
      </c>
      <c r="H749" s="13"/>
      <c r="J749" s="2">
        <v>9</v>
      </c>
      <c r="L749" s="2">
        <f t="shared" si="111"/>
        <v>9</v>
      </c>
      <c r="M749" s="2" t="s">
        <v>565</v>
      </c>
      <c r="N749" s="7">
        <f t="shared" si="112"/>
        <v>18</v>
      </c>
    </row>
    <row r="750" spans="2:14" ht="12.75" customHeight="1" x14ac:dyDescent="0.2">
      <c r="B750" s="4">
        <v>2001</v>
      </c>
      <c r="C750" s="2" t="s">
        <v>135</v>
      </c>
      <c r="D750" s="4" t="s">
        <v>5</v>
      </c>
      <c r="E750" s="4" t="s">
        <v>14</v>
      </c>
      <c r="F750" s="2" t="s">
        <v>150</v>
      </c>
      <c r="G750" s="1" t="s">
        <v>183</v>
      </c>
      <c r="H750" s="13">
        <v>3</v>
      </c>
      <c r="J750" s="2">
        <v>9</v>
      </c>
      <c r="L750" s="2">
        <f t="shared" si="111"/>
        <v>12</v>
      </c>
      <c r="N750" s="7">
        <f t="shared" si="112"/>
        <v>12</v>
      </c>
    </row>
    <row r="751" spans="2:14" ht="12.75" customHeight="1" x14ac:dyDescent="0.2">
      <c r="B751" s="4">
        <v>2002</v>
      </c>
      <c r="C751" s="2" t="s">
        <v>124</v>
      </c>
      <c r="D751" s="4" t="s">
        <v>5</v>
      </c>
      <c r="E751" s="4" t="s">
        <v>6</v>
      </c>
      <c r="F751" s="2" t="s">
        <v>150</v>
      </c>
      <c r="G751" s="1" t="s">
        <v>7</v>
      </c>
      <c r="H751" s="13"/>
      <c r="J751" s="2">
        <v>9</v>
      </c>
      <c r="L751" s="2">
        <f t="shared" si="111"/>
        <v>9</v>
      </c>
      <c r="N751" s="7">
        <f t="shared" si="112"/>
        <v>9</v>
      </c>
    </row>
    <row r="752" spans="2:14" ht="12.75" customHeight="1" x14ac:dyDescent="0.2">
      <c r="B752" s="4">
        <v>2006</v>
      </c>
      <c r="C752" s="2" t="s">
        <v>478</v>
      </c>
      <c r="D752" s="4" t="s">
        <v>1</v>
      </c>
      <c r="E752" s="4" t="s">
        <v>6</v>
      </c>
      <c r="F752" s="2" t="s">
        <v>150</v>
      </c>
      <c r="G752" s="1" t="s">
        <v>479</v>
      </c>
      <c r="H752" s="13"/>
      <c r="L752" s="2">
        <f t="shared" si="111"/>
        <v>0</v>
      </c>
      <c r="N752" s="7">
        <f t="shared" si="112"/>
        <v>0</v>
      </c>
    </row>
    <row r="753" spans="2:15" ht="12.75" customHeight="1" x14ac:dyDescent="0.2">
      <c r="B753" s="4">
        <v>2006</v>
      </c>
      <c r="C753" s="2" t="s">
        <v>11</v>
      </c>
      <c r="D753" s="4" t="s">
        <v>5</v>
      </c>
      <c r="E753" s="4" t="s">
        <v>6</v>
      </c>
      <c r="F753" s="2" t="s">
        <v>189</v>
      </c>
      <c r="G753" s="1" t="s">
        <v>480</v>
      </c>
      <c r="J753" s="2">
        <v>9</v>
      </c>
      <c r="L753" s="2">
        <f t="shared" si="111"/>
        <v>9</v>
      </c>
      <c r="N753" s="7">
        <f t="shared" si="112"/>
        <v>9</v>
      </c>
    </row>
    <row r="754" spans="2:15" x14ac:dyDescent="0.2">
      <c r="G754" s="5" t="s">
        <v>563</v>
      </c>
      <c r="H754" s="14">
        <f>SUM(H733:H753)</f>
        <v>12</v>
      </c>
      <c r="I754" s="14">
        <f t="shared" ref="I754:N754" si="113">SUM(I733:I753)</f>
        <v>12</v>
      </c>
      <c r="J754" s="14">
        <f t="shared" si="113"/>
        <v>99</v>
      </c>
      <c r="K754" s="14">
        <f t="shared" si="113"/>
        <v>48</v>
      </c>
      <c r="L754" s="14">
        <f t="shared" si="113"/>
        <v>171</v>
      </c>
      <c r="M754" s="14">
        <f t="shared" si="113"/>
        <v>0</v>
      </c>
      <c r="N754" s="15">
        <f t="shared" si="113"/>
        <v>234</v>
      </c>
      <c r="O754" s="14"/>
    </row>
    <row r="755" spans="2:15" x14ac:dyDescent="0.2">
      <c r="G755" s="1"/>
    </row>
    <row r="756" spans="2:15" x14ac:dyDescent="0.2">
      <c r="B756" s="2" t="s">
        <v>481</v>
      </c>
      <c r="G756" s="1"/>
    </row>
    <row r="757" spans="2:15" x14ac:dyDescent="0.2">
      <c r="G757" s="1"/>
    </row>
    <row r="758" spans="2:15" x14ac:dyDescent="0.2">
      <c r="G758" s="1"/>
    </row>
    <row r="759" spans="2:15" ht="12.75" customHeight="1" x14ac:dyDescent="0.2">
      <c r="B759" s="4">
        <v>1992</v>
      </c>
      <c r="C759" s="2" t="s">
        <v>258</v>
      </c>
      <c r="D759" s="4" t="s">
        <v>5</v>
      </c>
      <c r="E759" s="4" t="s">
        <v>2</v>
      </c>
      <c r="F759" s="2" t="s">
        <v>121</v>
      </c>
      <c r="G759" s="1" t="s">
        <v>119</v>
      </c>
      <c r="H759" s="13"/>
      <c r="J759" s="2">
        <v>9</v>
      </c>
      <c r="L759" s="2">
        <f t="shared" ref="L759:L767" si="114">SUM(H759:K759)</f>
        <v>9</v>
      </c>
      <c r="N759" s="7">
        <f t="shared" ref="N759:N767" si="115">IF(OR(M759=0,M759=""),L759,L759*2)</f>
        <v>9</v>
      </c>
    </row>
    <row r="760" spans="2:15" ht="12.75" customHeight="1" x14ac:dyDescent="0.2">
      <c r="B760" s="4">
        <v>1992</v>
      </c>
      <c r="C760" s="2" t="s">
        <v>257</v>
      </c>
      <c r="D760" s="4" t="s">
        <v>17</v>
      </c>
      <c r="E760" s="4" t="s">
        <v>6</v>
      </c>
      <c r="F760" s="2" t="s">
        <v>121</v>
      </c>
      <c r="G760" s="1" t="s">
        <v>122</v>
      </c>
      <c r="H760" s="13">
        <v>3</v>
      </c>
      <c r="I760" s="2">
        <v>6</v>
      </c>
      <c r="L760" s="2">
        <f t="shared" si="114"/>
        <v>9</v>
      </c>
      <c r="N760" s="7">
        <f t="shared" si="115"/>
        <v>9</v>
      </c>
    </row>
    <row r="761" spans="2:15" ht="12.75" customHeight="1" x14ac:dyDescent="0.2">
      <c r="B761" s="4">
        <v>1993</v>
      </c>
      <c r="C761" s="2" t="s">
        <v>188</v>
      </c>
      <c r="D761" s="4" t="s">
        <v>17</v>
      </c>
      <c r="E761" s="4" t="s">
        <v>2</v>
      </c>
      <c r="F761" s="2" t="s">
        <v>121</v>
      </c>
      <c r="G761" s="1" t="s">
        <v>88</v>
      </c>
      <c r="H761" s="13"/>
      <c r="I761" s="2">
        <v>6</v>
      </c>
      <c r="L761" s="2">
        <f t="shared" si="114"/>
        <v>6</v>
      </c>
      <c r="N761" s="7">
        <f t="shared" si="115"/>
        <v>6</v>
      </c>
    </row>
    <row r="762" spans="2:15" ht="12.75" customHeight="1" x14ac:dyDescent="0.2">
      <c r="B762" s="4">
        <v>1997</v>
      </c>
      <c r="C762" s="2" t="s">
        <v>11</v>
      </c>
      <c r="D762" s="4" t="s">
        <v>1</v>
      </c>
      <c r="E762" s="4" t="s">
        <v>6</v>
      </c>
      <c r="F762" s="2" t="s">
        <v>196</v>
      </c>
      <c r="G762" s="1" t="s">
        <v>482</v>
      </c>
      <c r="H762" s="13">
        <v>6</v>
      </c>
      <c r="L762" s="2">
        <f t="shared" si="114"/>
        <v>6</v>
      </c>
      <c r="N762" s="7">
        <f t="shared" si="115"/>
        <v>6</v>
      </c>
    </row>
    <row r="763" spans="2:15" ht="12.75" customHeight="1" x14ac:dyDescent="0.2">
      <c r="B763" s="4">
        <v>1997</v>
      </c>
      <c r="C763" s="2" t="s">
        <v>30</v>
      </c>
      <c r="D763" s="4" t="s">
        <v>1</v>
      </c>
      <c r="E763" s="4" t="s">
        <v>6</v>
      </c>
      <c r="F763" s="2" t="s">
        <v>121</v>
      </c>
      <c r="G763" s="1" t="s">
        <v>168</v>
      </c>
      <c r="H763" s="13"/>
      <c r="L763" s="2">
        <f t="shared" si="114"/>
        <v>0</v>
      </c>
      <c r="N763" s="7">
        <f t="shared" si="115"/>
        <v>0</v>
      </c>
    </row>
    <row r="764" spans="2:15" ht="12.75" customHeight="1" x14ac:dyDescent="0.2">
      <c r="B764" s="4">
        <v>1997</v>
      </c>
      <c r="C764" s="2" t="s">
        <v>32</v>
      </c>
      <c r="D764" s="4" t="s">
        <v>1</v>
      </c>
      <c r="E764" s="4" t="s">
        <v>14</v>
      </c>
      <c r="F764" s="2" t="s">
        <v>121</v>
      </c>
      <c r="G764" s="1" t="s">
        <v>353</v>
      </c>
      <c r="H764" s="13"/>
      <c r="L764" s="2">
        <f t="shared" si="114"/>
        <v>0</v>
      </c>
      <c r="N764" s="7">
        <f t="shared" si="115"/>
        <v>0</v>
      </c>
    </row>
    <row r="765" spans="2:15" ht="12.75" customHeight="1" x14ac:dyDescent="0.2">
      <c r="B765" s="4">
        <v>1998</v>
      </c>
      <c r="C765" s="2" t="s">
        <v>483</v>
      </c>
      <c r="D765" s="4" t="s">
        <v>12</v>
      </c>
      <c r="E765" s="4" t="s">
        <v>2</v>
      </c>
      <c r="F765" s="2" t="s">
        <v>196</v>
      </c>
      <c r="G765" s="1" t="s">
        <v>224</v>
      </c>
      <c r="H765" s="13">
        <v>3</v>
      </c>
      <c r="K765" s="2">
        <v>12</v>
      </c>
      <c r="L765" s="2">
        <f t="shared" si="114"/>
        <v>15</v>
      </c>
      <c r="N765" s="7">
        <f t="shared" si="115"/>
        <v>15</v>
      </c>
    </row>
    <row r="766" spans="2:15" ht="12.75" customHeight="1" x14ac:dyDescent="0.2">
      <c r="B766" s="4">
        <v>2000</v>
      </c>
      <c r="C766" s="2" t="s">
        <v>167</v>
      </c>
      <c r="D766" s="4" t="s">
        <v>5</v>
      </c>
      <c r="E766" s="4" t="s">
        <v>6</v>
      </c>
      <c r="F766" s="2" t="s">
        <v>196</v>
      </c>
      <c r="G766" s="1" t="s">
        <v>204</v>
      </c>
      <c r="H766" s="13"/>
      <c r="J766" s="2">
        <v>8</v>
      </c>
      <c r="L766" s="2">
        <f t="shared" si="114"/>
        <v>8</v>
      </c>
      <c r="N766" s="7">
        <f t="shared" si="115"/>
        <v>8</v>
      </c>
    </row>
    <row r="767" spans="2:15" ht="12.75" customHeight="1" x14ac:dyDescent="0.2">
      <c r="B767" s="4">
        <v>2000</v>
      </c>
      <c r="C767" s="2" t="s">
        <v>30</v>
      </c>
      <c r="D767" s="4" t="s">
        <v>17</v>
      </c>
      <c r="E767" s="4" t="s">
        <v>6</v>
      </c>
      <c r="F767" s="2" t="s">
        <v>196</v>
      </c>
      <c r="G767" s="1" t="s">
        <v>184</v>
      </c>
      <c r="I767" s="2">
        <v>6</v>
      </c>
      <c r="L767" s="2">
        <f t="shared" si="114"/>
        <v>6</v>
      </c>
      <c r="M767" s="2" t="s">
        <v>565</v>
      </c>
      <c r="N767" s="7">
        <f t="shared" si="115"/>
        <v>12</v>
      </c>
    </row>
    <row r="768" spans="2:15" x14ac:dyDescent="0.2">
      <c r="G768" s="5" t="s">
        <v>563</v>
      </c>
      <c r="H768" s="14">
        <f>SUM(H759:H767)</f>
        <v>12</v>
      </c>
      <c r="I768" s="14">
        <f t="shared" ref="I768:N768" si="116">SUM(I759:I767)</f>
        <v>18</v>
      </c>
      <c r="J768" s="14">
        <f t="shared" si="116"/>
        <v>17</v>
      </c>
      <c r="K768" s="14">
        <f t="shared" si="116"/>
        <v>12</v>
      </c>
      <c r="L768" s="14">
        <f t="shared" si="116"/>
        <v>59</v>
      </c>
      <c r="M768" s="14">
        <f t="shared" si="116"/>
        <v>0</v>
      </c>
      <c r="N768" s="15">
        <f t="shared" si="116"/>
        <v>65</v>
      </c>
    </row>
    <row r="769" spans="2:14" x14ac:dyDescent="0.2">
      <c r="G769" s="1"/>
    </row>
    <row r="770" spans="2:14" x14ac:dyDescent="0.2">
      <c r="B770" s="2" t="s">
        <v>484</v>
      </c>
      <c r="G770" s="1"/>
    </row>
    <row r="771" spans="2:14" x14ac:dyDescent="0.2">
      <c r="G771" s="1"/>
    </row>
    <row r="772" spans="2:14" ht="12.75" customHeight="1" x14ac:dyDescent="0.2">
      <c r="B772" s="4">
        <v>1997</v>
      </c>
      <c r="C772" s="2" t="s">
        <v>21</v>
      </c>
      <c r="D772" s="4" t="s">
        <v>1</v>
      </c>
      <c r="E772" s="4" t="s">
        <v>2</v>
      </c>
      <c r="F772" s="2" t="s">
        <v>154</v>
      </c>
      <c r="G772" s="1" t="s">
        <v>438</v>
      </c>
      <c r="H772" s="13">
        <v>3</v>
      </c>
      <c r="L772" s="2">
        <f t="shared" ref="L772:L777" si="117">SUM(H772:K772)</f>
        <v>3</v>
      </c>
      <c r="N772" s="7">
        <f t="shared" ref="N772:N777" si="118">IF(OR(M772=0,M772=""),L772,L772*2)</f>
        <v>3</v>
      </c>
    </row>
    <row r="773" spans="2:14" ht="12.75" customHeight="1" x14ac:dyDescent="0.2">
      <c r="B773" s="4">
        <v>1999</v>
      </c>
      <c r="C773" s="2" t="s">
        <v>153</v>
      </c>
      <c r="D773" s="4" t="s">
        <v>17</v>
      </c>
      <c r="E773" s="4" t="s">
        <v>14</v>
      </c>
      <c r="F773" s="2" t="s">
        <v>154</v>
      </c>
      <c r="G773" s="1" t="s">
        <v>424</v>
      </c>
      <c r="H773" s="13">
        <v>3</v>
      </c>
      <c r="I773" s="2">
        <v>6</v>
      </c>
      <c r="L773" s="2">
        <f t="shared" si="117"/>
        <v>9</v>
      </c>
      <c r="N773" s="7">
        <f t="shared" si="118"/>
        <v>9</v>
      </c>
    </row>
    <row r="774" spans="2:14" ht="12.75" customHeight="1" x14ac:dyDescent="0.2">
      <c r="B774" s="4">
        <v>2000</v>
      </c>
      <c r="C774" s="2" t="s">
        <v>153</v>
      </c>
      <c r="D774" s="4" t="s">
        <v>17</v>
      </c>
      <c r="E774" s="4" t="s">
        <v>14</v>
      </c>
      <c r="F774" s="2" t="s">
        <v>196</v>
      </c>
      <c r="G774" s="1" t="s">
        <v>98</v>
      </c>
      <c r="H774" s="13"/>
      <c r="I774" s="2">
        <v>6</v>
      </c>
      <c r="L774" s="2">
        <f t="shared" si="117"/>
        <v>6</v>
      </c>
      <c r="N774" s="7">
        <f t="shared" si="118"/>
        <v>6</v>
      </c>
    </row>
    <row r="775" spans="2:14" ht="12.75" customHeight="1" x14ac:dyDescent="0.2">
      <c r="B775" s="4">
        <v>2002</v>
      </c>
      <c r="C775" s="2" t="s">
        <v>30</v>
      </c>
      <c r="D775" s="4" t="s">
        <v>17</v>
      </c>
      <c r="E775" s="4" t="s">
        <v>6</v>
      </c>
      <c r="F775" s="2" t="s">
        <v>154</v>
      </c>
      <c r="G775" s="1" t="s">
        <v>204</v>
      </c>
      <c r="H775" s="13"/>
      <c r="I775" s="2">
        <v>6</v>
      </c>
      <c r="L775" s="2">
        <f t="shared" si="117"/>
        <v>6</v>
      </c>
      <c r="M775" s="2" t="s">
        <v>565</v>
      </c>
      <c r="N775" s="7">
        <f t="shared" si="118"/>
        <v>12</v>
      </c>
    </row>
    <row r="776" spans="2:14" ht="12.75" customHeight="1" x14ac:dyDescent="0.2">
      <c r="B776" s="4">
        <v>2004</v>
      </c>
      <c r="C776" s="2" t="s">
        <v>27</v>
      </c>
      <c r="D776" s="4" t="s">
        <v>9</v>
      </c>
      <c r="E776" s="4" t="s">
        <v>6</v>
      </c>
      <c r="F776" s="2" t="s">
        <v>154</v>
      </c>
      <c r="G776" s="1" t="s">
        <v>20</v>
      </c>
      <c r="H776" s="13"/>
      <c r="L776" s="2">
        <f t="shared" si="117"/>
        <v>0</v>
      </c>
      <c r="N776" s="7">
        <f t="shared" si="118"/>
        <v>0</v>
      </c>
    </row>
    <row r="777" spans="2:14" ht="12.75" customHeight="1" x14ac:dyDescent="0.2">
      <c r="B777" s="4">
        <v>2005</v>
      </c>
      <c r="C777" s="2" t="s">
        <v>27</v>
      </c>
      <c r="D777" s="4" t="s">
        <v>1</v>
      </c>
      <c r="E777" s="4" t="s">
        <v>6</v>
      </c>
      <c r="F777" s="2" t="s">
        <v>154</v>
      </c>
      <c r="G777" s="1" t="s">
        <v>485</v>
      </c>
      <c r="H777" s="2">
        <v>3</v>
      </c>
      <c r="L777" s="2">
        <f t="shared" si="117"/>
        <v>3</v>
      </c>
      <c r="N777" s="7">
        <f t="shared" si="118"/>
        <v>3</v>
      </c>
    </row>
    <row r="778" spans="2:14" x14ac:dyDescent="0.2">
      <c r="G778" s="5" t="s">
        <v>563</v>
      </c>
      <c r="H778" s="14">
        <f>SUM(H772:H777)</f>
        <v>9</v>
      </c>
      <c r="I778" s="14">
        <f t="shared" ref="I778:N778" si="119">SUM(I772:I777)</f>
        <v>18</v>
      </c>
      <c r="J778" s="14">
        <f t="shared" si="119"/>
        <v>0</v>
      </c>
      <c r="K778" s="14">
        <f t="shared" si="119"/>
        <v>0</v>
      </c>
      <c r="L778" s="14">
        <f t="shared" si="119"/>
        <v>27</v>
      </c>
      <c r="M778" s="14">
        <f t="shared" si="119"/>
        <v>0</v>
      </c>
      <c r="N778" s="15">
        <f t="shared" si="119"/>
        <v>33</v>
      </c>
    </row>
    <row r="779" spans="2:14" x14ac:dyDescent="0.2">
      <c r="G779" s="1"/>
    </row>
    <row r="780" spans="2:14" x14ac:dyDescent="0.2">
      <c r="B780" s="2" t="s">
        <v>486</v>
      </c>
      <c r="G780" s="1"/>
    </row>
    <row r="781" spans="2:14" x14ac:dyDescent="0.2">
      <c r="G781" s="1"/>
    </row>
    <row r="782" spans="2:14" ht="12.75" customHeight="1" x14ac:dyDescent="0.2">
      <c r="B782" s="4">
        <v>1998</v>
      </c>
      <c r="C782" s="2" t="s">
        <v>195</v>
      </c>
      <c r="D782" s="4" t="s">
        <v>17</v>
      </c>
      <c r="E782" s="4" t="s">
        <v>14</v>
      </c>
      <c r="F782" s="2" t="s">
        <v>196</v>
      </c>
      <c r="G782" s="1" t="s">
        <v>487</v>
      </c>
      <c r="H782" s="13">
        <v>3</v>
      </c>
      <c r="I782" s="2">
        <v>6</v>
      </c>
      <c r="L782" s="2">
        <f t="shared" ref="L782:L790" si="120">SUM(H782:K782)</f>
        <v>9</v>
      </c>
      <c r="N782" s="7">
        <f t="shared" ref="N782:N790" si="121">IF(OR(M782=0,M782=""),L782,L782*2)</f>
        <v>9</v>
      </c>
    </row>
    <row r="783" spans="2:14" ht="12.75" customHeight="1" x14ac:dyDescent="0.2">
      <c r="B783" s="4">
        <v>1998</v>
      </c>
      <c r="C783" s="2" t="s">
        <v>32</v>
      </c>
      <c r="D783" s="4" t="s">
        <v>1</v>
      </c>
      <c r="E783" s="4" t="s">
        <v>14</v>
      </c>
      <c r="F783" s="2" t="s">
        <v>150</v>
      </c>
      <c r="G783" s="1" t="s">
        <v>488</v>
      </c>
      <c r="H783" s="13">
        <v>3</v>
      </c>
      <c r="L783" s="2">
        <f t="shared" si="120"/>
        <v>3</v>
      </c>
      <c r="M783" s="2" t="s">
        <v>565</v>
      </c>
      <c r="N783" s="7">
        <f t="shared" si="121"/>
        <v>6</v>
      </c>
    </row>
    <row r="784" spans="2:14" ht="12.75" customHeight="1" x14ac:dyDescent="0.2">
      <c r="B784" s="4">
        <v>1998</v>
      </c>
      <c r="C784" s="2" t="s">
        <v>143</v>
      </c>
      <c r="D784" s="4" t="s">
        <v>17</v>
      </c>
      <c r="E784" s="4" t="s">
        <v>2</v>
      </c>
      <c r="F784" s="2" t="s">
        <v>150</v>
      </c>
      <c r="G784" s="1" t="s">
        <v>53</v>
      </c>
      <c r="H784" s="13"/>
      <c r="I784" s="2">
        <v>6</v>
      </c>
      <c r="L784" s="2">
        <f t="shared" si="120"/>
        <v>6</v>
      </c>
      <c r="N784" s="7">
        <f t="shared" si="121"/>
        <v>6</v>
      </c>
    </row>
    <row r="785" spans="2:14" ht="12.75" customHeight="1" x14ac:dyDescent="0.2">
      <c r="B785" s="4">
        <v>1998</v>
      </c>
      <c r="C785" s="2" t="s">
        <v>483</v>
      </c>
      <c r="D785" s="4" t="s">
        <v>5</v>
      </c>
      <c r="E785" s="4" t="s">
        <v>2</v>
      </c>
      <c r="F785" s="2" t="s">
        <v>196</v>
      </c>
      <c r="G785" s="1" t="s">
        <v>35</v>
      </c>
      <c r="H785" s="13"/>
      <c r="J785" s="2">
        <v>9</v>
      </c>
      <c r="L785" s="2">
        <f t="shared" si="120"/>
        <v>9</v>
      </c>
      <c r="N785" s="7">
        <f t="shared" si="121"/>
        <v>9</v>
      </c>
    </row>
    <row r="786" spans="2:14" ht="12.75" customHeight="1" x14ac:dyDescent="0.2">
      <c r="B786" s="4">
        <v>1999</v>
      </c>
      <c r="C786" s="2" t="s">
        <v>124</v>
      </c>
      <c r="D786" s="4" t="s">
        <v>12</v>
      </c>
      <c r="E786" s="4" t="s">
        <v>6</v>
      </c>
      <c r="F786" s="2" t="s">
        <v>150</v>
      </c>
      <c r="G786" s="1" t="s">
        <v>37</v>
      </c>
      <c r="H786" s="13"/>
      <c r="K786" s="2">
        <v>12</v>
      </c>
      <c r="L786" s="2">
        <f t="shared" si="120"/>
        <v>12</v>
      </c>
      <c r="N786" s="7">
        <f t="shared" si="121"/>
        <v>12</v>
      </c>
    </row>
    <row r="787" spans="2:14" ht="12.75" customHeight="1" x14ac:dyDescent="0.2">
      <c r="B787" s="4">
        <v>1999</v>
      </c>
      <c r="C787" s="2" t="s">
        <v>11</v>
      </c>
      <c r="D787" s="4" t="s">
        <v>12</v>
      </c>
      <c r="E787" s="4" t="s">
        <v>6</v>
      </c>
      <c r="F787" s="2" t="s">
        <v>150</v>
      </c>
      <c r="G787" s="1" t="s">
        <v>26</v>
      </c>
      <c r="H787" s="13"/>
      <c r="K787" s="2">
        <v>12</v>
      </c>
      <c r="L787" s="2">
        <f t="shared" si="120"/>
        <v>12</v>
      </c>
      <c r="N787" s="7">
        <f t="shared" si="121"/>
        <v>12</v>
      </c>
    </row>
    <row r="788" spans="2:14" ht="12.75" customHeight="1" x14ac:dyDescent="0.2">
      <c r="B788" s="4">
        <v>1999</v>
      </c>
      <c r="C788" s="2" t="s">
        <v>143</v>
      </c>
      <c r="D788" s="4" t="s">
        <v>5</v>
      </c>
      <c r="E788" s="4" t="s">
        <v>14</v>
      </c>
      <c r="F788" s="2" t="s">
        <v>150</v>
      </c>
      <c r="G788" s="1" t="s">
        <v>33</v>
      </c>
      <c r="H788" s="13"/>
      <c r="J788" s="2">
        <v>9</v>
      </c>
      <c r="L788" s="2">
        <f t="shared" si="120"/>
        <v>9</v>
      </c>
      <c r="N788" s="7">
        <f t="shared" si="121"/>
        <v>9</v>
      </c>
    </row>
    <row r="789" spans="2:14" ht="12.75" customHeight="1" x14ac:dyDescent="0.2">
      <c r="B789" s="4">
        <v>2004</v>
      </c>
      <c r="C789" s="2" t="s">
        <v>30</v>
      </c>
      <c r="D789" s="4" t="s">
        <v>9</v>
      </c>
      <c r="E789" s="4" t="s">
        <v>6</v>
      </c>
      <c r="F789" s="2" t="s">
        <v>150</v>
      </c>
      <c r="G789" s="1" t="s">
        <v>20</v>
      </c>
      <c r="H789" s="13"/>
      <c r="L789" s="2">
        <f t="shared" si="120"/>
        <v>0</v>
      </c>
      <c r="N789" s="7">
        <f t="shared" si="121"/>
        <v>0</v>
      </c>
    </row>
    <row r="790" spans="2:14" ht="12.75" customHeight="1" x14ac:dyDescent="0.2">
      <c r="B790" s="4">
        <v>2004</v>
      </c>
      <c r="C790" s="2" t="s">
        <v>550</v>
      </c>
      <c r="D790" s="4" t="s">
        <v>1</v>
      </c>
      <c r="E790" s="4" t="s">
        <v>14</v>
      </c>
      <c r="F790" s="2" t="s">
        <v>196</v>
      </c>
      <c r="G790" s="1" t="s">
        <v>33</v>
      </c>
      <c r="H790" s="13"/>
      <c r="L790" s="2">
        <f t="shared" si="120"/>
        <v>0</v>
      </c>
      <c r="N790" s="7">
        <f t="shared" si="121"/>
        <v>0</v>
      </c>
    </row>
    <row r="791" spans="2:14" ht="12.75" customHeight="1" x14ac:dyDescent="0.2">
      <c r="B791" s="4">
        <v>2005</v>
      </c>
      <c r="C791" s="2" t="s">
        <v>40</v>
      </c>
      <c r="D791" s="4" t="s">
        <v>17</v>
      </c>
      <c r="E791" s="4" t="s">
        <v>41</v>
      </c>
      <c r="F791" s="2" t="s">
        <v>150</v>
      </c>
      <c r="G791" s="1" t="s">
        <v>489</v>
      </c>
      <c r="H791" s="2">
        <v>3</v>
      </c>
      <c r="I791" s="2">
        <v>6</v>
      </c>
      <c r="L791" s="2">
        <f>SUM(H791:K791)</f>
        <v>9</v>
      </c>
      <c r="M791" s="2" t="s">
        <v>565</v>
      </c>
      <c r="N791" s="7">
        <f>IF(OR(M791=0,M791=""),L791,L791*2)</f>
        <v>18</v>
      </c>
    </row>
    <row r="792" spans="2:14" x14ac:dyDescent="0.2">
      <c r="G792" s="5" t="s">
        <v>563</v>
      </c>
      <c r="H792" s="14">
        <f>SUM(H782:H791)</f>
        <v>9</v>
      </c>
      <c r="I792" s="14">
        <f t="shared" ref="I792:N792" si="122">SUM(I782:I791)</f>
        <v>18</v>
      </c>
      <c r="J792" s="14">
        <f t="shared" si="122"/>
        <v>18</v>
      </c>
      <c r="K792" s="14">
        <f t="shared" si="122"/>
        <v>24</v>
      </c>
      <c r="L792" s="14">
        <f t="shared" si="122"/>
        <v>69</v>
      </c>
      <c r="M792" s="14">
        <f t="shared" si="122"/>
        <v>0</v>
      </c>
      <c r="N792" s="15">
        <f t="shared" si="122"/>
        <v>81</v>
      </c>
    </row>
    <row r="793" spans="2:14" x14ac:dyDescent="0.2">
      <c r="G793" s="1"/>
    </row>
    <row r="794" spans="2:14" x14ac:dyDescent="0.2">
      <c r="G794" s="1"/>
    </row>
    <row r="795" spans="2:14" x14ac:dyDescent="0.2">
      <c r="B795" s="2" t="s">
        <v>116</v>
      </c>
      <c r="G795" s="1"/>
    </row>
    <row r="796" spans="2:14" x14ac:dyDescent="0.2">
      <c r="G796" s="1"/>
    </row>
    <row r="797" spans="2:14" ht="14.25" x14ac:dyDescent="0.2">
      <c r="B797" s="4">
        <v>1989</v>
      </c>
      <c r="C797" s="2" t="s">
        <v>30</v>
      </c>
      <c r="D797" s="4" t="s">
        <v>5</v>
      </c>
      <c r="E797" s="4" t="s">
        <v>6</v>
      </c>
      <c r="F797" s="2" t="s">
        <v>117</v>
      </c>
      <c r="G797" s="1" t="s">
        <v>118</v>
      </c>
      <c r="H797" s="13"/>
      <c r="I797" s="13"/>
      <c r="J797" s="2">
        <v>9</v>
      </c>
      <c r="L797" s="2">
        <f t="shared" ref="L797:L811" si="123">SUM(H797:K797)</f>
        <v>9</v>
      </c>
      <c r="M797" s="2" t="s">
        <v>565</v>
      </c>
      <c r="N797" s="7">
        <f t="shared" ref="N797:N811" si="124">IF(OR(M797=0,M797=""),L797,L797*2)</f>
        <v>18</v>
      </c>
    </row>
    <row r="798" spans="2:14" ht="14.25" x14ac:dyDescent="0.2">
      <c r="B798" s="4">
        <v>1989</v>
      </c>
      <c r="C798" s="2" t="s">
        <v>40</v>
      </c>
      <c r="D798" s="4" t="s">
        <v>1</v>
      </c>
      <c r="E798" s="4" t="s">
        <v>41</v>
      </c>
      <c r="F798" s="2" t="s">
        <v>117</v>
      </c>
      <c r="G798" s="1" t="s">
        <v>119</v>
      </c>
      <c r="H798" s="13"/>
      <c r="I798" s="13"/>
      <c r="L798" s="2">
        <f t="shared" si="123"/>
        <v>0</v>
      </c>
      <c r="N798" s="7">
        <f t="shared" si="124"/>
        <v>0</v>
      </c>
    </row>
    <row r="799" spans="2:14" ht="14.25" x14ac:dyDescent="0.2">
      <c r="B799" s="4">
        <v>1989</v>
      </c>
      <c r="C799" s="2" t="s">
        <v>66</v>
      </c>
      <c r="D799" s="4" t="s">
        <v>12</v>
      </c>
      <c r="E799" s="4" t="s">
        <v>2</v>
      </c>
      <c r="F799" s="2" t="s">
        <v>117</v>
      </c>
      <c r="G799" s="1" t="s">
        <v>28</v>
      </c>
      <c r="H799" s="13"/>
      <c r="I799" s="13"/>
      <c r="K799" s="2">
        <v>12</v>
      </c>
      <c r="L799" s="2">
        <f t="shared" si="123"/>
        <v>12</v>
      </c>
      <c r="N799" s="7">
        <f t="shared" si="124"/>
        <v>12</v>
      </c>
    </row>
    <row r="800" spans="2:14" ht="14.25" x14ac:dyDescent="0.2">
      <c r="B800" s="4">
        <v>1990</v>
      </c>
      <c r="C800" s="2" t="s">
        <v>120</v>
      </c>
      <c r="D800" s="4" t="s">
        <v>12</v>
      </c>
      <c r="E800" s="4" t="s">
        <v>6</v>
      </c>
      <c r="F800" s="2" t="s">
        <v>121</v>
      </c>
      <c r="G800" s="1" t="s">
        <v>15</v>
      </c>
      <c r="H800" s="13"/>
      <c r="I800" s="13"/>
      <c r="K800" s="2">
        <v>12</v>
      </c>
      <c r="L800" s="2">
        <f t="shared" si="123"/>
        <v>12</v>
      </c>
      <c r="N800" s="7">
        <f t="shared" si="124"/>
        <v>12</v>
      </c>
    </row>
    <row r="801" spans="2:14" ht="14.25" x14ac:dyDescent="0.2">
      <c r="B801" s="4">
        <v>1990</v>
      </c>
      <c r="C801" s="2" t="s">
        <v>30</v>
      </c>
      <c r="D801" s="4" t="s">
        <v>12</v>
      </c>
      <c r="E801" s="4" t="s">
        <v>6</v>
      </c>
      <c r="F801" s="2" t="s">
        <v>121</v>
      </c>
      <c r="G801" s="1" t="s">
        <v>122</v>
      </c>
      <c r="H801" s="13">
        <v>3</v>
      </c>
      <c r="I801" s="13"/>
      <c r="K801" s="2">
        <v>12</v>
      </c>
      <c r="L801" s="2">
        <f t="shared" si="123"/>
        <v>15</v>
      </c>
      <c r="M801" s="2" t="s">
        <v>565</v>
      </c>
      <c r="N801" s="7">
        <f t="shared" si="124"/>
        <v>30</v>
      </c>
    </row>
    <row r="802" spans="2:14" ht="14.25" x14ac:dyDescent="0.2">
      <c r="B802" s="4">
        <v>1991</v>
      </c>
      <c r="C802" s="2" t="s">
        <v>123</v>
      </c>
      <c r="D802" s="4" t="s">
        <v>12</v>
      </c>
      <c r="E802" s="4" t="s">
        <v>14</v>
      </c>
      <c r="F802" s="2" t="s">
        <v>117</v>
      </c>
      <c r="G802" s="1" t="s">
        <v>15</v>
      </c>
      <c r="H802" s="13"/>
      <c r="I802" s="13"/>
      <c r="K802" s="2">
        <v>12</v>
      </c>
      <c r="L802" s="2">
        <f t="shared" si="123"/>
        <v>12</v>
      </c>
      <c r="N802" s="7">
        <f t="shared" si="124"/>
        <v>12</v>
      </c>
    </row>
    <row r="803" spans="2:14" ht="14.25" x14ac:dyDescent="0.2">
      <c r="B803" s="4">
        <v>1991</v>
      </c>
      <c r="C803" s="2" t="s">
        <v>124</v>
      </c>
      <c r="D803" s="4" t="s">
        <v>12</v>
      </c>
      <c r="E803" s="4" t="s">
        <v>6</v>
      </c>
      <c r="F803" s="2" t="s">
        <v>117</v>
      </c>
      <c r="G803" s="1" t="s">
        <v>125</v>
      </c>
      <c r="H803" s="13">
        <v>3</v>
      </c>
      <c r="I803" s="13"/>
      <c r="K803" s="2">
        <v>12</v>
      </c>
      <c r="L803" s="2">
        <f t="shared" si="123"/>
        <v>15</v>
      </c>
      <c r="N803" s="7">
        <f t="shared" si="124"/>
        <v>15</v>
      </c>
    </row>
    <row r="804" spans="2:14" ht="14.25" x14ac:dyDescent="0.2">
      <c r="B804" s="4">
        <v>1992</v>
      </c>
      <c r="C804" s="2" t="s">
        <v>30</v>
      </c>
      <c r="D804" s="4" t="s">
        <v>12</v>
      </c>
      <c r="E804" s="4" t="s">
        <v>6</v>
      </c>
      <c r="F804" s="2" t="s">
        <v>121</v>
      </c>
      <c r="G804" s="1" t="s">
        <v>126</v>
      </c>
      <c r="H804" s="13"/>
      <c r="I804" s="13"/>
      <c r="K804" s="2">
        <v>12</v>
      </c>
      <c r="L804" s="2">
        <f t="shared" si="123"/>
        <v>12</v>
      </c>
      <c r="M804" s="2" t="s">
        <v>565</v>
      </c>
      <c r="N804" s="7">
        <f t="shared" si="124"/>
        <v>24</v>
      </c>
    </row>
    <row r="805" spans="2:14" ht="14.25" x14ac:dyDescent="0.2">
      <c r="B805" s="4">
        <v>1992</v>
      </c>
      <c r="C805" s="2" t="s">
        <v>40</v>
      </c>
      <c r="D805" s="4" t="s">
        <v>12</v>
      </c>
      <c r="E805" s="4" t="s">
        <v>41</v>
      </c>
      <c r="F805" s="2" t="s">
        <v>117</v>
      </c>
      <c r="G805" s="1" t="s">
        <v>98</v>
      </c>
      <c r="H805" s="13"/>
      <c r="I805" s="13"/>
      <c r="K805" s="2">
        <v>12</v>
      </c>
      <c r="L805" s="2">
        <f t="shared" si="123"/>
        <v>12</v>
      </c>
      <c r="M805" s="2" t="s">
        <v>565</v>
      </c>
      <c r="N805" s="7">
        <f t="shared" si="124"/>
        <v>24</v>
      </c>
    </row>
    <row r="806" spans="2:14" ht="14.25" x14ac:dyDescent="0.2">
      <c r="B806" s="4">
        <v>1993</v>
      </c>
      <c r="C806" s="2" t="s">
        <v>78</v>
      </c>
      <c r="D806" s="4" t="s">
        <v>12</v>
      </c>
      <c r="E806" s="4" t="s">
        <v>14</v>
      </c>
      <c r="F806" s="2" t="s">
        <v>121</v>
      </c>
      <c r="G806" s="1" t="s">
        <v>96</v>
      </c>
      <c r="H806" s="13"/>
      <c r="I806" s="13"/>
      <c r="K806" s="2">
        <v>12</v>
      </c>
      <c r="L806" s="2">
        <f t="shared" si="123"/>
        <v>12</v>
      </c>
      <c r="M806" s="2" t="s">
        <v>565</v>
      </c>
      <c r="N806" s="7">
        <f t="shared" si="124"/>
        <v>24</v>
      </c>
    </row>
    <row r="807" spans="2:14" ht="14.25" x14ac:dyDescent="0.2">
      <c r="B807" s="4">
        <v>1995</v>
      </c>
      <c r="C807" s="2" t="s">
        <v>32</v>
      </c>
      <c r="D807" s="4" t="s">
        <v>12</v>
      </c>
      <c r="E807" s="4" t="s">
        <v>14</v>
      </c>
      <c r="F807" s="2" t="s">
        <v>117</v>
      </c>
      <c r="G807" s="1" t="s">
        <v>127</v>
      </c>
      <c r="H807" s="13">
        <v>3</v>
      </c>
      <c r="I807" s="13"/>
      <c r="K807" s="2">
        <v>12</v>
      </c>
      <c r="L807" s="2">
        <f t="shared" si="123"/>
        <v>15</v>
      </c>
      <c r="M807" s="2" t="s">
        <v>565</v>
      </c>
      <c r="N807" s="7">
        <f t="shared" si="124"/>
        <v>30</v>
      </c>
    </row>
    <row r="808" spans="2:14" ht="14.25" x14ac:dyDescent="0.2">
      <c r="B808" s="4">
        <v>1996</v>
      </c>
      <c r="C808" s="2" t="s">
        <v>32</v>
      </c>
      <c r="D808" s="4" t="s">
        <v>12</v>
      </c>
      <c r="E808" s="4" t="s">
        <v>14</v>
      </c>
      <c r="F808" s="2" t="s">
        <v>117</v>
      </c>
      <c r="G808" s="1" t="s">
        <v>28</v>
      </c>
      <c r="H808" s="13"/>
      <c r="I808" s="13"/>
      <c r="K808" s="2">
        <v>12</v>
      </c>
      <c r="L808" s="2">
        <f t="shared" si="123"/>
        <v>12</v>
      </c>
      <c r="M808" s="2" t="s">
        <v>565</v>
      </c>
      <c r="N808" s="7">
        <f t="shared" si="124"/>
        <v>24</v>
      </c>
    </row>
    <row r="809" spans="2:14" ht="14.25" x14ac:dyDescent="0.2">
      <c r="B809" s="4">
        <v>1998</v>
      </c>
      <c r="C809" s="2" t="s">
        <v>548</v>
      </c>
      <c r="D809" s="4" t="s">
        <v>17</v>
      </c>
      <c r="E809" s="4" t="s">
        <v>2</v>
      </c>
      <c r="F809" s="2" t="s">
        <v>117</v>
      </c>
      <c r="G809" s="1" t="s">
        <v>129</v>
      </c>
      <c r="H809" s="13"/>
      <c r="I809" s="13">
        <v>6</v>
      </c>
      <c r="L809" s="2">
        <f t="shared" si="123"/>
        <v>6</v>
      </c>
      <c r="M809" s="2" t="s">
        <v>565</v>
      </c>
      <c r="N809" s="7">
        <f t="shared" si="124"/>
        <v>12</v>
      </c>
    </row>
    <row r="810" spans="2:14" ht="14.25" x14ac:dyDescent="0.2">
      <c r="B810" s="4">
        <v>1999</v>
      </c>
      <c r="C810" s="2" t="s">
        <v>78</v>
      </c>
      <c r="D810" s="4" t="s">
        <v>17</v>
      </c>
      <c r="E810" s="4" t="s">
        <v>14</v>
      </c>
      <c r="F810" s="2" t="s">
        <v>121</v>
      </c>
      <c r="G810" s="1" t="s">
        <v>104</v>
      </c>
      <c r="H810" s="13"/>
      <c r="I810" s="13">
        <v>6</v>
      </c>
      <c r="L810" s="2">
        <f t="shared" si="123"/>
        <v>6</v>
      </c>
      <c r="M810" s="2" t="s">
        <v>565</v>
      </c>
      <c r="N810" s="7">
        <f t="shared" si="124"/>
        <v>12</v>
      </c>
    </row>
    <row r="811" spans="2:14" ht="12.75" customHeight="1" x14ac:dyDescent="0.2">
      <c r="B811" s="4">
        <v>1999</v>
      </c>
      <c r="C811" s="2" t="s">
        <v>30</v>
      </c>
      <c r="D811" s="4" t="s">
        <v>5</v>
      </c>
      <c r="E811" s="4" t="s">
        <v>6</v>
      </c>
      <c r="F811" s="2" t="s">
        <v>117</v>
      </c>
      <c r="G811" s="1" t="s">
        <v>130</v>
      </c>
      <c r="H811" s="2">
        <v>3</v>
      </c>
      <c r="J811" s="2">
        <v>9</v>
      </c>
      <c r="L811" s="2">
        <f t="shared" si="123"/>
        <v>12</v>
      </c>
      <c r="M811" s="2" t="s">
        <v>565</v>
      </c>
      <c r="N811" s="7">
        <f t="shared" si="124"/>
        <v>24</v>
      </c>
    </row>
    <row r="812" spans="2:14" x14ac:dyDescent="0.2">
      <c r="G812" s="5" t="s">
        <v>563</v>
      </c>
      <c r="H812" s="14">
        <f>SUM(H797:H811)</f>
        <v>12</v>
      </c>
      <c r="I812" s="14">
        <f t="shared" ref="I812:N812" si="125">SUM(I797:I811)</f>
        <v>12</v>
      </c>
      <c r="J812" s="14">
        <f t="shared" si="125"/>
        <v>18</v>
      </c>
      <c r="K812" s="14">
        <f t="shared" si="125"/>
        <v>120</v>
      </c>
      <c r="L812" s="14">
        <f t="shared" si="125"/>
        <v>162</v>
      </c>
      <c r="M812" s="14">
        <f t="shared" si="125"/>
        <v>0</v>
      </c>
      <c r="N812" s="15">
        <f t="shared" si="125"/>
        <v>273</v>
      </c>
    </row>
    <row r="813" spans="2:14" x14ac:dyDescent="0.2">
      <c r="G813" s="1"/>
    </row>
    <row r="814" spans="2:14" x14ac:dyDescent="0.2">
      <c r="B814" s="2" t="s">
        <v>131</v>
      </c>
      <c r="G814" s="1">
        <f>13/48</f>
        <v>0.27083333333333331</v>
      </c>
    </row>
    <row r="815" spans="2:14" x14ac:dyDescent="0.2">
      <c r="B815" s="2" t="s">
        <v>147</v>
      </c>
      <c r="G815" s="1"/>
    </row>
    <row r="816" spans="2:14" x14ac:dyDescent="0.2">
      <c r="G816" s="1"/>
    </row>
    <row r="817" spans="2:14" ht="14.25" x14ac:dyDescent="0.2">
      <c r="B817" s="4">
        <v>1985</v>
      </c>
      <c r="C817" s="2" t="s">
        <v>32</v>
      </c>
      <c r="D817" s="4" t="s">
        <v>5</v>
      </c>
      <c r="E817" s="4" t="s">
        <v>14</v>
      </c>
      <c r="F817" s="2" t="s">
        <v>18</v>
      </c>
      <c r="G817" s="1" t="s">
        <v>43</v>
      </c>
      <c r="H817" s="13"/>
      <c r="I817" s="13"/>
      <c r="J817" s="2">
        <v>9</v>
      </c>
      <c r="L817" s="2">
        <f t="shared" ref="L817:L834" si="126">SUM(H817:K817)</f>
        <v>9</v>
      </c>
      <c r="M817" s="2" t="s">
        <v>565</v>
      </c>
      <c r="N817" s="7">
        <f t="shared" ref="N817:N834" si="127">IF(OR(M817=0,M817=""),L817,L817*2)</f>
        <v>18</v>
      </c>
    </row>
    <row r="818" spans="2:14" ht="14.25" x14ac:dyDescent="0.2">
      <c r="B818" s="4">
        <v>1985</v>
      </c>
      <c r="C818" s="2" t="s">
        <v>132</v>
      </c>
      <c r="D818" s="4" t="s">
        <v>12</v>
      </c>
      <c r="E818" s="4" t="s">
        <v>14</v>
      </c>
      <c r="F818" s="2" t="s">
        <v>18</v>
      </c>
      <c r="G818" s="1" t="s">
        <v>20</v>
      </c>
      <c r="H818" s="13"/>
      <c r="I818" s="13"/>
      <c r="K818" s="2">
        <v>12</v>
      </c>
      <c r="L818" s="2">
        <f t="shared" si="126"/>
        <v>12</v>
      </c>
      <c r="N818" s="7">
        <f t="shared" si="127"/>
        <v>12</v>
      </c>
    </row>
    <row r="819" spans="2:14" ht="14.25" x14ac:dyDescent="0.2">
      <c r="B819" s="4">
        <v>1986</v>
      </c>
      <c r="C819" s="2" t="s">
        <v>542</v>
      </c>
      <c r="D819" s="4" t="s">
        <v>5</v>
      </c>
      <c r="E819" s="4" t="s">
        <v>2</v>
      </c>
      <c r="F819" s="2" t="s">
        <v>18</v>
      </c>
      <c r="G819" s="1" t="s">
        <v>88</v>
      </c>
      <c r="H819" s="13"/>
      <c r="I819" s="13"/>
      <c r="J819" s="2">
        <v>9</v>
      </c>
      <c r="L819" s="2">
        <f t="shared" si="126"/>
        <v>9</v>
      </c>
      <c r="M819" s="2" t="s">
        <v>565</v>
      </c>
      <c r="N819" s="7">
        <f t="shared" si="127"/>
        <v>18</v>
      </c>
    </row>
    <row r="820" spans="2:14" ht="14.25" x14ac:dyDescent="0.2">
      <c r="B820" s="4">
        <v>1986</v>
      </c>
      <c r="C820" s="2" t="s">
        <v>120</v>
      </c>
      <c r="D820" s="4" t="s">
        <v>12</v>
      </c>
      <c r="E820" s="4" t="s">
        <v>6</v>
      </c>
      <c r="F820" s="2" t="s">
        <v>117</v>
      </c>
      <c r="G820" s="1" t="s">
        <v>43</v>
      </c>
      <c r="H820" s="13"/>
      <c r="I820" s="13"/>
      <c r="K820" s="2">
        <v>12</v>
      </c>
      <c r="L820" s="2">
        <f t="shared" si="126"/>
        <v>12</v>
      </c>
      <c r="N820" s="7">
        <f t="shared" si="127"/>
        <v>12</v>
      </c>
    </row>
    <row r="821" spans="2:14" ht="14.25" x14ac:dyDescent="0.2">
      <c r="B821" s="4">
        <v>1986</v>
      </c>
      <c r="C821" s="2" t="s">
        <v>32</v>
      </c>
      <c r="D821" s="4" t="s">
        <v>5</v>
      </c>
      <c r="E821" s="4" t="s">
        <v>14</v>
      </c>
      <c r="F821" s="2" t="s">
        <v>18</v>
      </c>
      <c r="G821" s="1" t="s">
        <v>133</v>
      </c>
      <c r="H821" s="13">
        <v>6</v>
      </c>
      <c r="I821" s="13"/>
      <c r="J821" s="2">
        <v>9</v>
      </c>
      <c r="L821" s="2">
        <f t="shared" si="126"/>
        <v>15</v>
      </c>
      <c r="M821" s="2" t="s">
        <v>565</v>
      </c>
      <c r="N821" s="7">
        <f t="shared" si="127"/>
        <v>30</v>
      </c>
    </row>
    <row r="822" spans="2:14" ht="14.25" x14ac:dyDescent="0.2">
      <c r="B822" s="4">
        <v>1986</v>
      </c>
      <c r="C822" s="2" t="s">
        <v>542</v>
      </c>
      <c r="D822" s="4" t="s">
        <v>12</v>
      </c>
      <c r="E822" s="4" t="s">
        <v>2</v>
      </c>
      <c r="F822" s="2" t="s">
        <v>18</v>
      </c>
      <c r="G822" s="1" t="s">
        <v>134</v>
      </c>
      <c r="H822" s="13">
        <v>3</v>
      </c>
      <c r="I822" s="13"/>
      <c r="K822" s="2">
        <v>12</v>
      </c>
      <c r="L822" s="2">
        <f t="shared" si="126"/>
        <v>15</v>
      </c>
      <c r="M822" s="2" t="s">
        <v>565</v>
      </c>
      <c r="N822" s="7">
        <f t="shared" si="127"/>
        <v>30</v>
      </c>
    </row>
    <row r="823" spans="2:14" ht="14.25" x14ac:dyDescent="0.2">
      <c r="B823" s="4">
        <v>1987</v>
      </c>
      <c r="C823" s="2" t="s">
        <v>135</v>
      </c>
      <c r="D823" s="4" t="s">
        <v>5</v>
      </c>
      <c r="E823" s="4" t="s">
        <v>14</v>
      </c>
      <c r="F823" s="2" t="s">
        <v>117</v>
      </c>
      <c r="G823" s="1" t="s">
        <v>75</v>
      </c>
      <c r="H823" s="13"/>
      <c r="I823" s="13"/>
      <c r="J823" s="2">
        <v>9</v>
      </c>
      <c r="L823" s="2">
        <f t="shared" si="126"/>
        <v>9</v>
      </c>
      <c r="N823" s="7">
        <f t="shared" si="127"/>
        <v>9</v>
      </c>
    </row>
    <row r="824" spans="2:14" ht="14.25" x14ac:dyDescent="0.2">
      <c r="B824" s="4">
        <v>1987</v>
      </c>
      <c r="C824" s="2" t="s">
        <v>30</v>
      </c>
      <c r="D824" s="4" t="s">
        <v>12</v>
      </c>
      <c r="E824" s="4" t="s">
        <v>6</v>
      </c>
      <c r="F824" s="2" t="s">
        <v>117</v>
      </c>
      <c r="G824" s="1" t="s">
        <v>136</v>
      </c>
      <c r="H824" s="13"/>
      <c r="I824" s="13"/>
      <c r="K824" s="2">
        <v>12</v>
      </c>
      <c r="L824" s="2">
        <f t="shared" si="126"/>
        <v>12</v>
      </c>
      <c r="M824" s="2" t="s">
        <v>565</v>
      </c>
      <c r="N824" s="7">
        <f t="shared" si="127"/>
        <v>24</v>
      </c>
    </row>
    <row r="825" spans="2:14" ht="14.25" x14ac:dyDescent="0.2">
      <c r="B825" s="4">
        <v>1987</v>
      </c>
      <c r="C825" s="2" t="s">
        <v>40</v>
      </c>
      <c r="D825" s="4" t="s">
        <v>12</v>
      </c>
      <c r="E825" s="4" t="s">
        <v>41</v>
      </c>
      <c r="F825" s="2" t="s">
        <v>18</v>
      </c>
      <c r="G825" s="1" t="s">
        <v>7</v>
      </c>
      <c r="H825" s="13"/>
      <c r="I825" s="13"/>
      <c r="K825" s="2">
        <v>12</v>
      </c>
      <c r="L825" s="2">
        <f t="shared" si="126"/>
        <v>12</v>
      </c>
      <c r="M825" s="2" t="s">
        <v>565</v>
      </c>
      <c r="N825" s="7">
        <f t="shared" si="127"/>
        <v>24</v>
      </c>
    </row>
    <row r="826" spans="2:14" ht="14.25" x14ac:dyDescent="0.2">
      <c r="B826" s="4">
        <v>1987</v>
      </c>
      <c r="C826" s="2" t="s">
        <v>32</v>
      </c>
      <c r="D826" s="4" t="s">
        <v>12</v>
      </c>
      <c r="E826" s="4" t="s">
        <v>14</v>
      </c>
      <c r="F826" s="2" t="s">
        <v>18</v>
      </c>
      <c r="G826" s="1" t="s">
        <v>137</v>
      </c>
      <c r="H826" s="13">
        <v>3</v>
      </c>
      <c r="I826" s="13"/>
      <c r="K826" s="2">
        <v>12</v>
      </c>
      <c r="L826" s="2">
        <f t="shared" si="126"/>
        <v>15</v>
      </c>
      <c r="M826" s="2" t="s">
        <v>565</v>
      </c>
      <c r="N826" s="7">
        <f t="shared" si="127"/>
        <v>30</v>
      </c>
    </row>
    <row r="827" spans="2:14" ht="14.25" x14ac:dyDescent="0.2">
      <c r="B827" s="4">
        <v>1988</v>
      </c>
      <c r="C827" s="2" t="s">
        <v>40</v>
      </c>
      <c r="D827" s="4" t="s">
        <v>12</v>
      </c>
      <c r="E827" s="4" t="s">
        <v>41</v>
      </c>
      <c r="F827" s="2" t="s">
        <v>117</v>
      </c>
      <c r="G827" s="1" t="s">
        <v>138</v>
      </c>
      <c r="H827" s="13"/>
      <c r="I827" s="13"/>
      <c r="K827" s="2">
        <v>12</v>
      </c>
      <c r="L827" s="2">
        <f t="shared" si="126"/>
        <v>12</v>
      </c>
      <c r="M827" s="2" t="s">
        <v>565</v>
      </c>
      <c r="N827" s="7">
        <f t="shared" si="127"/>
        <v>24</v>
      </c>
    </row>
    <row r="828" spans="2:14" ht="14.25" x14ac:dyDescent="0.2">
      <c r="B828" s="4">
        <v>1989</v>
      </c>
      <c r="C828" s="2" t="s">
        <v>40</v>
      </c>
      <c r="D828" s="4" t="s">
        <v>12</v>
      </c>
      <c r="E828" s="4" t="s">
        <v>41</v>
      </c>
      <c r="F828" s="2" t="s">
        <v>117</v>
      </c>
      <c r="G828" s="1" t="s">
        <v>139</v>
      </c>
      <c r="H828" s="13">
        <v>3</v>
      </c>
      <c r="I828" s="13"/>
      <c r="K828" s="2">
        <v>12</v>
      </c>
      <c r="L828" s="2">
        <f t="shared" si="126"/>
        <v>15</v>
      </c>
      <c r="M828" s="2" t="s">
        <v>565</v>
      </c>
      <c r="N828" s="7">
        <f t="shared" si="127"/>
        <v>30</v>
      </c>
    </row>
    <row r="829" spans="2:14" ht="14.25" x14ac:dyDescent="0.2">
      <c r="B829" s="4">
        <v>1989</v>
      </c>
      <c r="C829" s="2" t="s">
        <v>32</v>
      </c>
      <c r="D829" s="4" t="s">
        <v>12</v>
      </c>
      <c r="E829" s="4" t="s">
        <v>14</v>
      </c>
      <c r="F829" s="2" t="s">
        <v>117</v>
      </c>
      <c r="G829" s="1" t="s">
        <v>140</v>
      </c>
      <c r="H829" s="13"/>
      <c r="I829" s="13"/>
      <c r="K829" s="2">
        <v>12</v>
      </c>
      <c r="L829" s="2">
        <f t="shared" si="126"/>
        <v>12</v>
      </c>
      <c r="M829" s="2" t="s">
        <v>565</v>
      </c>
      <c r="N829" s="7">
        <f t="shared" si="127"/>
        <v>24</v>
      </c>
    </row>
    <row r="830" spans="2:14" ht="14.25" x14ac:dyDescent="0.2">
      <c r="B830" s="4">
        <v>1989</v>
      </c>
      <c r="C830" s="2" t="s">
        <v>542</v>
      </c>
      <c r="D830" s="4" t="s">
        <v>12</v>
      </c>
      <c r="E830" s="4" t="s">
        <v>2</v>
      </c>
      <c r="F830" s="2" t="s">
        <v>117</v>
      </c>
      <c r="G830" s="1" t="s">
        <v>141</v>
      </c>
      <c r="H830" s="13"/>
      <c r="I830" s="13"/>
      <c r="K830" s="2">
        <v>12</v>
      </c>
      <c r="L830" s="2">
        <f t="shared" si="126"/>
        <v>12</v>
      </c>
      <c r="M830" s="2" t="s">
        <v>565</v>
      </c>
      <c r="N830" s="7">
        <f t="shared" si="127"/>
        <v>24</v>
      </c>
    </row>
    <row r="831" spans="2:14" ht="14.25" x14ac:dyDescent="0.2">
      <c r="B831" s="4">
        <v>1991</v>
      </c>
      <c r="C831" s="2" t="s">
        <v>32</v>
      </c>
      <c r="D831" s="4" t="s">
        <v>5</v>
      </c>
      <c r="E831" s="4" t="s">
        <v>14</v>
      </c>
      <c r="F831" s="2" t="s">
        <v>18</v>
      </c>
      <c r="G831" s="1" t="s">
        <v>142</v>
      </c>
      <c r="H831" s="13">
        <v>6</v>
      </c>
      <c r="I831" s="13"/>
      <c r="J831" s="2">
        <v>9</v>
      </c>
      <c r="L831" s="2">
        <f t="shared" si="126"/>
        <v>15</v>
      </c>
      <c r="M831" s="2" t="s">
        <v>565</v>
      </c>
      <c r="N831" s="7">
        <f t="shared" si="127"/>
        <v>30</v>
      </c>
    </row>
    <row r="832" spans="2:14" ht="14.25" x14ac:dyDescent="0.2">
      <c r="B832" s="4">
        <v>1992</v>
      </c>
      <c r="C832" s="2" t="s">
        <v>143</v>
      </c>
      <c r="D832" s="4" t="s">
        <v>12</v>
      </c>
      <c r="E832" s="4" t="s">
        <v>2</v>
      </c>
      <c r="F832" s="2" t="s">
        <v>117</v>
      </c>
      <c r="G832" s="1" t="s">
        <v>144</v>
      </c>
      <c r="H832" s="13"/>
      <c r="I832" s="13"/>
      <c r="K832" s="2">
        <v>12</v>
      </c>
      <c r="L832" s="2">
        <f t="shared" si="126"/>
        <v>12</v>
      </c>
      <c r="N832" s="7">
        <f t="shared" si="127"/>
        <v>12</v>
      </c>
    </row>
    <row r="833" spans="2:14" ht="14.25" x14ac:dyDescent="0.2">
      <c r="B833" s="4">
        <v>1993</v>
      </c>
      <c r="C833" s="2" t="s">
        <v>145</v>
      </c>
      <c r="D833" s="4" t="s">
        <v>5</v>
      </c>
      <c r="E833" s="4" t="s">
        <v>2</v>
      </c>
      <c r="F833" s="2" t="s">
        <v>18</v>
      </c>
      <c r="G833" s="1" t="s">
        <v>146</v>
      </c>
      <c r="H833" s="13"/>
      <c r="I833" s="13"/>
      <c r="J833" s="2">
        <v>9</v>
      </c>
      <c r="L833" s="2">
        <f t="shared" si="126"/>
        <v>9</v>
      </c>
      <c r="N833" s="7">
        <f t="shared" si="127"/>
        <v>9</v>
      </c>
    </row>
    <row r="834" spans="2:14" ht="12.75" customHeight="1" x14ac:dyDescent="0.2">
      <c r="B834" s="4">
        <v>1994</v>
      </c>
      <c r="C834" s="2" t="s">
        <v>145</v>
      </c>
      <c r="D834" s="4" t="s">
        <v>12</v>
      </c>
      <c r="E834" s="4" t="s">
        <v>2</v>
      </c>
      <c r="F834" s="2" t="s">
        <v>117</v>
      </c>
      <c r="G834" s="1" t="s">
        <v>45</v>
      </c>
      <c r="K834" s="2">
        <v>12</v>
      </c>
      <c r="L834" s="2">
        <f t="shared" si="126"/>
        <v>12</v>
      </c>
      <c r="N834" s="7">
        <f t="shared" si="127"/>
        <v>12</v>
      </c>
    </row>
    <row r="835" spans="2:14" x14ac:dyDescent="0.2">
      <c r="G835" s="5" t="s">
        <v>563</v>
      </c>
      <c r="H835" s="14">
        <f>SUM(H817:H834)</f>
        <v>21</v>
      </c>
      <c r="I835" s="14">
        <f t="shared" ref="I835:N835" si="128">SUM(I817:I834)</f>
        <v>0</v>
      </c>
      <c r="J835" s="14">
        <f t="shared" si="128"/>
        <v>54</v>
      </c>
      <c r="K835" s="14">
        <f t="shared" si="128"/>
        <v>144</v>
      </c>
      <c r="L835" s="14">
        <f t="shared" si="128"/>
        <v>219</v>
      </c>
      <c r="M835" s="14">
        <f t="shared" si="128"/>
        <v>0</v>
      </c>
      <c r="N835" s="15">
        <f t="shared" si="128"/>
        <v>372</v>
      </c>
    </row>
    <row r="836" spans="2:14" x14ac:dyDescent="0.2">
      <c r="G836" s="1"/>
    </row>
    <row r="837" spans="2:14" x14ac:dyDescent="0.2">
      <c r="B837" s="2" t="s">
        <v>155</v>
      </c>
      <c r="G837" s="1"/>
    </row>
    <row r="838" spans="2:14" x14ac:dyDescent="0.2">
      <c r="G838" s="1"/>
    </row>
    <row r="839" spans="2:14" ht="14.25" x14ac:dyDescent="0.2">
      <c r="B839" s="4">
        <v>1996</v>
      </c>
      <c r="C839" s="2" t="s">
        <v>46</v>
      </c>
      <c r="D839" s="4" t="s">
        <v>1</v>
      </c>
      <c r="E839" s="4" t="s">
        <v>14</v>
      </c>
      <c r="F839" s="2" t="s">
        <v>117</v>
      </c>
      <c r="G839" s="1" t="s">
        <v>33</v>
      </c>
      <c r="H839" s="13"/>
      <c r="I839" s="13"/>
      <c r="L839" s="2">
        <f>SUM(H839:K839)</f>
        <v>0</v>
      </c>
      <c r="N839" s="7">
        <f>IF(OR(M839=0,M839=""),L839,L839*2)</f>
        <v>0</v>
      </c>
    </row>
    <row r="840" spans="2:14" ht="14.25" x14ac:dyDescent="0.2">
      <c r="B840" s="4">
        <v>1999</v>
      </c>
      <c r="C840" s="2" t="s">
        <v>76</v>
      </c>
      <c r="D840" s="4" t="s">
        <v>17</v>
      </c>
      <c r="E840" s="4" t="s">
        <v>14</v>
      </c>
      <c r="F840" s="2" t="s">
        <v>117</v>
      </c>
      <c r="G840" s="1" t="s">
        <v>148</v>
      </c>
      <c r="H840" s="13"/>
      <c r="I840" s="13">
        <v>6</v>
      </c>
      <c r="L840" s="2">
        <f>SUM(H840:K840)</f>
        <v>6</v>
      </c>
      <c r="N840" s="7">
        <f>IF(OR(M840=0,M840=""),L840,L840*2)</f>
        <v>6</v>
      </c>
    </row>
    <row r="841" spans="2:14" ht="14.25" x14ac:dyDescent="0.2">
      <c r="B841" s="4">
        <v>1999</v>
      </c>
      <c r="C841" s="2" t="s">
        <v>149</v>
      </c>
      <c r="D841" s="4" t="s">
        <v>5</v>
      </c>
      <c r="E841" s="4" t="s">
        <v>2</v>
      </c>
      <c r="F841" s="2" t="s">
        <v>150</v>
      </c>
      <c r="G841" s="1" t="s">
        <v>118</v>
      </c>
      <c r="H841" s="13"/>
      <c r="I841" s="13"/>
      <c r="J841" s="2">
        <v>9</v>
      </c>
      <c r="L841" s="2">
        <f>SUM(H841:K841)</f>
        <v>9</v>
      </c>
      <c r="N841" s="7">
        <f>IF(OR(M841=0,M841=""),L841,L841*2)</f>
        <v>9</v>
      </c>
    </row>
    <row r="842" spans="2:14" ht="14.25" x14ac:dyDescent="0.2">
      <c r="B842" s="4">
        <v>1999</v>
      </c>
      <c r="C842" s="2" t="s">
        <v>135</v>
      </c>
      <c r="D842" s="4" t="s">
        <v>5</v>
      </c>
      <c r="E842" s="4" t="s">
        <v>14</v>
      </c>
      <c r="F842" s="2" t="s">
        <v>150</v>
      </c>
      <c r="G842" s="1" t="s">
        <v>45</v>
      </c>
      <c r="H842" s="13"/>
      <c r="I842" s="13"/>
      <c r="J842" s="2">
        <v>9</v>
      </c>
      <c r="L842" s="2">
        <f>SUM(H842:K842)</f>
        <v>9</v>
      </c>
      <c r="N842" s="7">
        <f>IF(OR(M842=0,M842=""),L842,L842*2)</f>
        <v>9</v>
      </c>
    </row>
    <row r="843" spans="2:14" ht="12.75" customHeight="1" x14ac:dyDescent="0.2">
      <c r="B843" s="4">
        <v>1999</v>
      </c>
      <c r="C843" s="2" t="s">
        <v>40</v>
      </c>
      <c r="D843" s="4" t="s">
        <v>17</v>
      </c>
      <c r="E843" s="4" t="s">
        <v>41</v>
      </c>
      <c r="F843" s="2" t="s">
        <v>117</v>
      </c>
      <c r="G843" s="1" t="s">
        <v>151</v>
      </c>
      <c r="I843" s="2">
        <v>6</v>
      </c>
      <c r="L843" s="2">
        <f>SUM(H843:K843)</f>
        <v>6</v>
      </c>
      <c r="M843" s="2" t="s">
        <v>565</v>
      </c>
      <c r="N843" s="7">
        <f>IF(OR(M843=0,M843=""),L843,L843*2)</f>
        <v>12</v>
      </c>
    </row>
    <row r="844" spans="2:14" x14ac:dyDescent="0.2">
      <c r="G844" s="5" t="s">
        <v>563</v>
      </c>
      <c r="H844" s="14">
        <f>SUM(H839:H843)</f>
        <v>0</v>
      </c>
      <c r="I844" s="14">
        <f t="shared" ref="I844:N844" si="129">SUM(I839:I843)</f>
        <v>12</v>
      </c>
      <c r="J844" s="14">
        <f t="shared" si="129"/>
        <v>18</v>
      </c>
      <c r="K844" s="14">
        <f t="shared" si="129"/>
        <v>0</v>
      </c>
      <c r="L844" s="14">
        <f t="shared" si="129"/>
        <v>30</v>
      </c>
      <c r="M844" s="14">
        <f t="shared" si="129"/>
        <v>0</v>
      </c>
      <c r="N844" s="15">
        <f t="shared" si="129"/>
        <v>36</v>
      </c>
    </row>
    <row r="845" spans="2:14" x14ac:dyDescent="0.2">
      <c r="G845" s="1"/>
    </row>
    <row r="846" spans="2:14" x14ac:dyDescent="0.2">
      <c r="B846" s="2" t="s">
        <v>156</v>
      </c>
      <c r="G846" s="1"/>
    </row>
    <row r="847" spans="2:14" x14ac:dyDescent="0.2">
      <c r="G847" s="1"/>
    </row>
    <row r="848" spans="2:14" ht="12.75" customHeight="1" x14ac:dyDescent="0.2">
      <c r="B848" s="4">
        <v>1990</v>
      </c>
      <c r="C848" s="2" t="s">
        <v>40</v>
      </c>
      <c r="D848" s="4" t="s">
        <v>1</v>
      </c>
      <c r="E848" s="4" t="s">
        <v>41</v>
      </c>
      <c r="F848" s="2" t="s">
        <v>117</v>
      </c>
      <c r="G848" s="1" t="s">
        <v>45</v>
      </c>
      <c r="H848" s="13"/>
      <c r="L848" s="2">
        <f t="shared" ref="L848:L858" si="130">SUM(H848:K848)</f>
        <v>0</v>
      </c>
      <c r="N848" s="7">
        <f t="shared" ref="N848:N858" si="131">IF(OR(M848=0,M848=""),L848,L848*2)</f>
        <v>0</v>
      </c>
    </row>
    <row r="849" spans="2:14" ht="12.75" customHeight="1" x14ac:dyDescent="0.2">
      <c r="B849" s="4">
        <v>1990</v>
      </c>
      <c r="C849" s="2" t="s">
        <v>32</v>
      </c>
      <c r="D849" s="4" t="s">
        <v>1</v>
      </c>
      <c r="E849" s="4" t="s">
        <v>14</v>
      </c>
      <c r="F849" s="2" t="s">
        <v>117</v>
      </c>
      <c r="G849" s="1" t="s">
        <v>157</v>
      </c>
      <c r="H849" s="13"/>
      <c r="L849" s="2">
        <f t="shared" si="130"/>
        <v>0</v>
      </c>
      <c r="N849" s="7">
        <f t="shared" si="131"/>
        <v>0</v>
      </c>
    </row>
    <row r="850" spans="2:14" ht="12.75" customHeight="1" x14ac:dyDescent="0.2">
      <c r="B850" s="4">
        <v>1990</v>
      </c>
      <c r="C850" s="2" t="s">
        <v>542</v>
      </c>
      <c r="D850" s="4" t="s">
        <v>1</v>
      </c>
      <c r="E850" s="4" t="s">
        <v>2</v>
      </c>
      <c r="F850" s="2" t="s">
        <v>117</v>
      </c>
      <c r="G850" s="1" t="s">
        <v>158</v>
      </c>
      <c r="H850" s="13"/>
      <c r="L850" s="2">
        <f t="shared" si="130"/>
        <v>0</v>
      </c>
      <c r="N850" s="7">
        <f t="shared" si="131"/>
        <v>0</v>
      </c>
    </row>
    <row r="851" spans="2:14" ht="12.75" customHeight="1" x14ac:dyDescent="0.2">
      <c r="B851" s="4">
        <v>1992</v>
      </c>
      <c r="C851" s="2" t="s">
        <v>120</v>
      </c>
      <c r="D851" s="4" t="s">
        <v>5</v>
      </c>
      <c r="E851" s="4" t="s">
        <v>6</v>
      </c>
      <c r="F851" s="2" t="s">
        <v>117</v>
      </c>
      <c r="G851" s="1" t="s">
        <v>159</v>
      </c>
      <c r="H851" s="13"/>
      <c r="J851" s="2">
        <v>9</v>
      </c>
      <c r="L851" s="2">
        <f t="shared" si="130"/>
        <v>9</v>
      </c>
      <c r="N851" s="7">
        <f t="shared" si="131"/>
        <v>9</v>
      </c>
    </row>
    <row r="852" spans="2:14" ht="12.75" customHeight="1" x14ac:dyDescent="0.2">
      <c r="B852" s="4">
        <v>1992</v>
      </c>
      <c r="C852" s="2" t="s">
        <v>551</v>
      </c>
      <c r="D852" s="4" t="s">
        <v>12</v>
      </c>
      <c r="E852" s="4" t="s">
        <v>6</v>
      </c>
      <c r="F852" s="2" t="s">
        <v>161</v>
      </c>
      <c r="G852" s="1" t="s">
        <v>162</v>
      </c>
      <c r="H852" s="13"/>
      <c r="K852" s="2">
        <v>12</v>
      </c>
      <c r="L852" s="2">
        <f t="shared" si="130"/>
        <v>12</v>
      </c>
      <c r="M852" s="2" t="s">
        <v>565</v>
      </c>
      <c r="N852" s="7">
        <f t="shared" si="131"/>
        <v>24</v>
      </c>
    </row>
    <row r="853" spans="2:14" ht="12.75" customHeight="1" x14ac:dyDescent="0.2">
      <c r="B853" s="4">
        <v>1992</v>
      </c>
      <c r="C853" s="2" t="s">
        <v>23</v>
      </c>
      <c r="D853" s="4" t="s">
        <v>5</v>
      </c>
      <c r="E853" s="4" t="s">
        <v>2</v>
      </c>
      <c r="F853" s="2" t="s">
        <v>117</v>
      </c>
      <c r="G853" s="1" t="s">
        <v>119</v>
      </c>
      <c r="H853" s="13"/>
      <c r="J853" s="2">
        <v>9</v>
      </c>
      <c r="L853" s="2">
        <f t="shared" si="130"/>
        <v>9</v>
      </c>
      <c r="N853" s="7">
        <f t="shared" si="131"/>
        <v>9</v>
      </c>
    </row>
    <row r="854" spans="2:14" ht="12.75" customHeight="1" x14ac:dyDescent="0.2">
      <c r="B854" s="4">
        <v>1993</v>
      </c>
      <c r="C854" s="2" t="s">
        <v>78</v>
      </c>
      <c r="D854" s="4" t="s">
        <v>17</v>
      </c>
      <c r="E854" s="4" t="s">
        <v>14</v>
      </c>
      <c r="F854" s="2" t="s">
        <v>117</v>
      </c>
      <c r="G854" s="1" t="s">
        <v>59</v>
      </c>
      <c r="H854" s="13"/>
      <c r="I854" s="2">
        <v>6</v>
      </c>
      <c r="L854" s="2">
        <f t="shared" si="130"/>
        <v>6</v>
      </c>
      <c r="M854" s="2" t="s">
        <v>565</v>
      </c>
      <c r="N854" s="7">
        <f t="shared" si="131"/>
        <v>12</v>
      </c>
    </row>
    <row r="855" spans="2:14" ht="12.75" customHeight="1" x14ac:dyDescent="0.2">
      <c r="B855" s="4">
        <v>1993</v>
      </c>
      <c r="C855" s="2" t="s">
        <v>30</v>
      </c>
      <c r="D855" s="4" t="s">
        <v>17</v>
      </c>
      <c r="E855" s="4" t="s">
        <v>6</v>
      </c>
      <c r="F855" s="2" t="s">
        <v>117</v>
      </c>
      <c r="G855" s="1" t="s">
        <v>163</v>
      </c>
      <c r="H855" s="13"/>
      <c r="I855" s="2">
        <v>6</v>
      </c>
      <c r="L855" s="2">
        <f t="shared" si="130"/>
        <v>6</v>
      </c>
      <c r="M855" s="2" t="s">
        <v>565</v>
      </c>
      <c r="N855" s="7">
        <f t="shared" si="131"/>
        <v>12</v>
      </c>
    </row>
    <row r="856" spans="2:14" ht="12.75" customHeight="1" x14ac:dyDescent="0.2">
      <c r="B856" s="4">
        <v>1993</v>
      </c>
      <c r="C856" s="2" t="s">
        <v>40</v>
      </c>
      <c r="D856" s="4" t="s">
        <v>17</v>
      </c>
      <c r="E856" s="4" t="s">
        <v>41</v>
      </c>
      <c r="F856" s="2" t="s">
        <v>117</v>
      </c>
      <c r="G856" s="1" t="s">
        <v>164</v>
      </c>
      <c r="H856" s="13">
        <v>3</v>
      </c>
      <c r="I856" s="2">
        <v>6</v>
      </c>
      <c r="L856" s="2">
        <f t="shared" si="130"/>
        <v>9</v>
      </c>
      <c r="M856" s="2" t="s">
        <v>565</v>
      </c>
      <c r="N856" s="7">
        <f t="shared" si="131"/>
        <v>18</v>
      </c>
    </row>
    <row r="857" spans="2:14" ht="12.75" customHeight="1" x14ac:dyDescent="0.2">
      <c r="B857" s="4">
        <v>1993</v>
      </c>
      <c r="C857" s="2" t="s">
        <v>86</v>
      </c>
      <c r="D857" s="4" t="s">
        <v>12</v>
      </c>
      <c r="E857" s="4" t="s">
        <v>14</v>
      </c>
      <c r="F857" s="2" t="s">
        <v>117</v>
      </c>
      <c r="G857" s="1" t="s">
        <v>165</v>
      </c>
      <c r="H857" s="13"/>
      <c r="K857" s="2">
        <v>12</v>
      </c>
      <c r="L857" s="2">
        <f t="shared" si="130"/>
        <v>12</v>
      </c>
      <c r="N857" s="7">
        <f t="shared" si="131"/>
        <v>12</v>
      </c>
    </row>
    <row r="858" spans="2:14" ht="12.75" customHeight="1" x14ac:dyDescent="0.2">
      <c r="B858" s="4">
        <v>1999</v>
      </c>
      <c r="C858" s="2" t="s">
        <v>135</v>
      </c>
      <c r="D858" s="4" t="s">
        <v>166</v>
      </c>
      <c r="E858" s="4" t="s">
        <v>14</v>
      </c>
      <c r="F858" s="2" t="s">
        <v>117</v>
      </c>
      <c r="G858" s="1" t="s">
        <v>119</v>
      </c>
      <c r="L858" s="2">
        <f t="shared" si="130"/>
        <v>0</v>
      </c>
      <c r="N858" s="7">
        <f t="shared" si="131"/>
        <v>0</v>
      </c>
    </row>
    <row r="859" spans="2:14" x14ac:dyDescent="0.2">
      <c r="G859" s="5" t="s">
        <v>563</v>
      </c>
      <c r="H859" s="14">
        <f>SUM(H848:H858)</f>
        <v>3</v>
      </c>
      <c r="I859" s="14">
        <f t="shared" ref="I859:N859" si="132">SUM(I848:I858)</f>
        <v>18</v>
      </c>
      <c r="J859" s="14">
        <f t="shared" si="132"/>
        <v>18</v>
      </c>
      <c r="K859" s="14">
        <f t="shared" si="132"/>
        <v>24</v>
      </c>
      <c r="L859" s="14">
        <f t="shared" si="132"/>
        <v>63</v>
      </c>
      <c r="M859" s="14">
        <f t="shared" si="132"/>
        <v>0</v>
      </c>
      <c r="N859" s="15">
        <f t="shared" si="132"/>
        <v>96</v>
      </c>
    </row>
    <row r="860" spans="2:14" x14ac:dyDescent="0.2">
      <c r="G860" s="1"/>
    </row>
    <row r="861" spans="2:14" x14ac:dyDescent="0.2">
      <c r="B861" s="2" t="s">
        <v>173</v>
      </c>
      <c r="G861" s="1"/>
    </row>
    <row r="862" spans="2:14" x14ac:dyDescent="0.2">
      <c r="G862" s="1"/>
    </row>
    <row r="863" spans="2:14" x14ac:dyDescent="0.2">
      <c r="G863" s="1"/>
    </row>
    <row r="864" spans="2:14" ht="12.75" customHeight="1" x14ac:dyDescent="0.2">
      <c r="B864" s="4">
        <v>1985</v>
      </c>
      <c r="C864" s="2" t="s">
        <v>94</v>
      </c>
      <c r="D864" s="4" t="s">
        <v>5</v>
      </c>
      <c r="E864" s="4" t="s">
        <v>14</v>
      </c>
      <c r="F864" s="2" t="s">
        <v>3</v>
      </c>
      <c r="G864" s="1" t="s">
        <v>26</v>
      </c>
      <c r="H864" s="13"/>
      <c r="J864" s="2">
        <v>9</v>
      </c>
      <c r="L864" s="2">
        <f t="shared" ref="L864:L876" si="133">SUM(H864:K864)</f>
        <v>9</v>
      </c>
      <c r="N864" s="7">
        <f t="shared" ref="N864:N876" si="134">IF(OR(M864=0,M864=""),L864,L864*2)</f>
        <v>9</v>
      </c>
    </row>
    <row r="865" spans="2:14" ht="12.75" customHeight="1" x14ac:dyDescent="0.2">
      <c r="B865" s="4">
        <v>1985</v>
      </c>
      <c r="C865" s="2" t="s">
        <v>167</v>
      </c>
      <c r="D865" s="4" t="s">
        <v>5</v>
      </c>
      <c r="E865" s="4" t="s">
        <v>6</v>
      </c>
      <c r="F865" s="2" t="s">
        <v>3</v>
      </c>
      <c r="G865" s="1" t="s">
        <v>98</v>
      </c>
      <c r="H865" s="13"/>
      <c r="J865" s="2">
        <v>9</v>
      </c>
      <c r="L865" s="2">
        <f t="shared" si="133"/>
        <v>9</v>
      </c>
      <c r="N865" s="7">
        <f t="shared" si="134"/>
        <v>9</v>
      </c>
    </row>
    <row r="866" spans="2:14" ht="12.75" customHeight="1" x14ac:dyDescent="0.2">
      <c r="B866" s="4">
        <v>1985</v>
      </c>
      <c r="C866" s="2" t="s">
        <v>120</v>
      </c>
      <c r="D866" s="4" t="s">
        <v>12</v>
      </c>
      <c r="E866" s="4" t="s">
        <v>6</v>
      </c>
      <c r="F866" s="2" t="s">
        <v>3</v>
      </c>
      <c r="G866" s="1" t="s">
        <v>168</v>
      </c>
      <c r="H866" s="13"/>
      <c r="K866" s="2">
        <v>12</v>
      </c>
      <c r="L866" s="2">
        <f t="shared" si="133"/>
        <v>12</v>
      </c>
      <c r="N866" s="7">
        <f t="shared" si="134"/>
        <v>12</v>
      </c>
    </row>
    <row r="867" spans="2:14" ht="12.75" customHeight="1" x14ac:dyDescent="0.2">
      <c r="B867" s="4">
        <v>1985</v>
      </c>
      <c r="C867" s="2" t="s">
        <v>30</v>
      </c>
      <c r="D867" s="4" t="s">
        <v>1</v>
      </c>
      <c r="E867" s="4" t="s">
        <v>6</v>
      </c>
      <c r="F867" s="2" t="s">
        <v>3</v>
      </c>
      <c r="G867" s="1" t="s">
        <v>43</v>
      </c>
      <c r="H867" s="13"/>
      <c r="L867" s="2">
        <f t="shared" si="133"/>
        <v>0</v>
      </c>
      <c r="N867" s="7">
        <f t="shared" si="134"/>
        <v>0</v>
      </c>
    </row>
    <row r="868" spans="2:14" ht="12.75" customHeight="1" x14ac:dyDescent="0.2">
      <c r="B868" s="4">
        <v>1986</v>
      </c>
      <c r="C868" s="2" t="s">
        <v>169</v>
      </c>
      <c r="D868" s="4" t="s">
        <v>12</v>
      </c>
      <c r="E868" s="4" t="s">
        <v>14</v>
      </c>
      <c r="F868" s="2" t="s">
        <v>3</v>
      </c>
      <c r="G868" s="1" t="s">
        <v>20</v>
      </c>
      <c r="H868" s="13"/>
      <c r="K868" s="2">
        <v>12</v>
      </c>
      <c r="L868" s="2">
        <f t="shared" si="133"/>
        <v>12</v>
      </c>
      <c r="N868" s="7">
        <f t="shared" si="134"/>
        <v>12</v>
      </c>
    </row>
    <row r="869" spans="2:14" ht="12.75" customHeight="1" x14ac:dyDescent="0.2">
      <c r="B869" s="4">
        <v>1986</v>
      </c>
      <c r="C869" s="2" t="s">
        <v>170</v>
      </c>
      <c r="D869" s="4" t="s">
        <v>12</v>
      </c>
      <c r="E869" s="4" t="s">
        <v>14</v>
      </c>
      <c r="F869" s="2" t="s">
        <v>3</v>
      </c>
      <c r="G869" s="1" t="s">
        <v>26</v>
      </c>
      <c r="H869" s="13"/>
      <c r="K869" s="2">
        <v>12</v>
      </c>
      <c r="L869" s="2">
        <f t="shared" si="133"/>
        <v>12</v>
      </c>
      <c r="N869" s="7">
        <f t="shared" si="134"/>
        <v>12</v>
      </c>
    </row>
    <row r="870" spans="2:14" ht="12.75" customHeight="1" x14ac:dyDescent="0.2">
      <c r="B870" s="4">
        <v>1986</v>
      </c>
      <c r="C870" s="2" t="s">
        <v>167</v>
      </c>
      <c r="D870" s="4" t="s">
        <v>12</v>
      </c>
      <c r="E870" s="4" t="s">
        <v>6</v>
      </c>
      <c r="F870" s="2" t="s">
        <v>117</v>
      </c>
      <c r="G870" s="1" t="s">
        <v>168</v>
      </c>
      <c r="H870" s="13"/>
      <c r="K870" s="2">
        <v>12</v>
      </c>
      <c r="L870" s="2">
        <f t="shared" si="133"/>
        <v>12</v>
      </c>
      <c r="N870" s="7">
        <f t="shared" si="134"/>
        <v>12</v>
      </c>
    </row>
    <row r="871" spans="2:14" ht="12.75" customHeight="1" x14ac:dyDescent="0.2">
      <c r="B871" s="4">
        <v>1987</v>
      </c>
      <c r="C871" s="2" t="s">
        <v>135</v>
      </c>
      <c r="D871" s="4" t="s">
        <v>12</v>
      </c>
      <c r="E871" s="4" t="s">
        <v>14</v>
      </c>
      <c r="F871" s="2" t="s">
        <v>117</v>
      </c>
      <c r="G871" s="1" t="s">
        <v>157</v>
      </c>
      <c r="H871" s="13"/>
      <c r="K871" s="2">
        <v>12</v>
      </c>
      <c r="L871" s="2">
        <f t="shared" si="133"/>
        <v>12</v>
      </c>
      <c r="N871" s="7">
        <f t="shared" si="134"/>
        <v>12</v>
      </c>
    </row>
    <row r="872" spans="2:14" ht="12.75" customHeight="1" x14ac:dyDescent="0.2">
      <c r="B872" s="4">
        <v>1987</v>
      </c>
      <c r="C872" s="2" t="s">
        <v>46</v>
      </c>
      <c r="D872" s="4" t="s">
        <v>12</v>
      </c>
      <c r="E872" s="4" t="s">
        <v>14</v>
      </c>
      <c r="F872" s="2" t="s">
        <v>117</v>
      </c>
      <c r="G872" s="1" t="s">
        <v>39</v>
      </c>
      <c r="H872" s="13"/>
      <c r="K872" s="2">
        <v>12</v>
      </c>
      <c r="L872" s="2">
        <f t="shared" si="133"/>
        <v>12</v>
      </c>
      <c r="N872" s="7">
        <f t="shared" si="134"/>
        <v>12</v>
      </c>
    </row>
    <row r="873" spans="2:14" ht="12.75" customHeight="1" x14ac:dyDescent="0.2">
      <c r="B873" s="4">
        <v>1988</v>
      </c>
      <c r="C873" s="2" t="s">
        <v>78</v>
      </c>
      <c r="D873" s="4" t="s">
        <v>12</v>
      </c>
      <c r="E873" s="4" t="s">
        <v>14</v>
      </c>
      <c r="F873" s="2" t="s">
        <v>117</v>
      </c>
      <c r="G873" s="1" t="s">
        <v>171</v>
      </c>
      <c r="H873" s="13">
        <v>3</v>
      </c>
      <c r="K873" s="2">
        <v>12</v>
      </c>
      <c r="L873" s="2">
        <f t="shared" si="133"/>
        <v>15</v>
      </c>
      <c r="M873" s="2" t="s">
        <v>565</v>
      </c>
      <c r="N873" s="7">
        <f t="shared" si="134"/>
        <v>30</v>
      </c>
    </row>
    <row r="874" spans="2:14" ht="12.75" customHeight="1" x14ac:dyDescent="0.2">
      <c r="B874" s="4">
        <v>1988</v>
      </c>
      <c r="C874" s="2" t="s">
        <v>135</v>
      </c>
      <c r="D874" s="4" t="s">
        <v>12</v>
      </c>
      <c r="E874" s="4" t="s">
        <v>14</v>
      </c>
      <c r="F874" s="2" t="s">
        <v>117</v>
      </c>
      <c r="G874" s="1" t="s">
        <v>33</v>
      </c>
      <c r="H874" s="13"/>
      <c r="K874" s="2">
        <v>12</v>
      </c>
      <c r="L874" s="2">
        <f t="shared" si="133"/>
        <v>12</v>
      </c>
      <c r="N874" s="7">
        <f t="shared" si="134"/>
        <v>12</v>
      </c>
    </row>
    <row r="875" spans="2:14" ht="12.75" customHeight="1" x14ac:dyDescent="0.2">
      <c r="B875" s="4">
        <v>1989</v>
      </c>
      <c r="C875" s="2" t="s">
        <v>170</v>
      </c>
      <c r="D875" s="4" t="s">
        <v>12</v>
      </c>
      <c r="E875" s="4" t="s">
        <v>14</v>
      </c>
      <c r="F875" s="2" t="s">
        <v>117</v>
      </c>
      <c r="G875" s="1" t="s">
        <v>172</v>
      </c>
      <c r="H875" s="13"/>
      <c r="K875" s="2">
        <v>12</v>
      </c>
      <c r="L875" s="2">
        <f t="shared" si="133"/>
        <v>12</v>
      </c>
      <c r="N875" s="7">
        <f t="shared" si="134"/>
        <v>12</v>
      </c>
    </row>
    <row r="876" spans="2:14" ht="12.75" customHeight="1" x14ac:dyDescent="0.2">
      <c r="B876" s="4">
        <v>1989</v>
      </c>
      <c r="C876" s="2" t="s">
        <v>40</v>
      </c>
      <c r="D876" s="4" t="s">
        <v>5</v>
      </c>
      <c r="E876" s="4" t="s">
        <v>41</v>
      </c>
      <c r="F876" s="2" t="s">
        <v>117</v>
      </c>
      <c r="G876" s="1" t="s">
        <v>98</v>
      </c>
      <c r="J876" s="2">
        <v>9</v>
      </c>
      <c r="L876" s="2">
        <f t="shared" si="133"/>
        <v>9</v>
      </c>
      <c r="M876" s="2" t="s">
        <v>565</v>
      </c>
      <c r="N876" s="7">
        <f t="shared" si="134"/>
        <v>18</v>
      </c>
    </row>
    <row r="877" spans="2:14" x14ac:dyDescent="0.2">
      <c r="G877" s="5" t="s">
        <v>563</v>
      </c>
      <c r="H877" s="14">
        <f>SUM(H864:H876)</f>
        <v>3</v>
      </c>
      <c r="I877" s="14">
        <f t="shared" ref="I877:N877" si="135">SUM(I864:I876)</f>
        <v>0</v>
      </c>
      <c r="J877" s="14">
        <f t="shared" si="135"/>
        <v>27</v>
      </c>
      <c r="K877" s="14">
        <f t="shared" si="135"/>
        <v>108</v>
      </c>
      <c r="L877" s="14">
        <f t="shared" si="135"/>
        <v>138</v>
      </c>
      <c r="M877" s="14">
        <f t="shared" si="135"/>
        <v>0</v>
      </c>
      <c r="N877" s="15">
        <f t="shared" si="135"/>
        <v>162</v>
      </c>
    </row>
    <row r="878" spans="2:14" x14ac:dyDescent="0.2">
      <c r="G878" s="1"/>
    </row>
    <row r="879" spans="2:14" x14ac:dyDescent="0.2">
      <c r="B879" s="2" t="s">
        <v>174</v>
      </c>
      <c r="G879" s="1"/>
    </row>
    <row r="880" spans="2:14" x14ac:dyDescent="0.2">
      <c r="G880" s="1"/>
    </row>
    <row r="881" spans="2:14" x14ac:dyDescent="0.2">
      <c r="G881" s="1"/>
    </row>
    <row r="882" spans="2:14" ht="12.75" customHeight="1" x14ac:dyDescent="0.2">
      <c r="B882" s="4">
        <v>1994</v>
      </c>
      <c r="C882" s="2" t="s">
        <v>78</v>
      </c>
      <c r="D882" s="4" t="s">
        <v>17</v>
      </c>
      <c r="E882" s="4" t="s">
        <v>14</v>
      </c>
      <c r="F882" s="2" t="s">
        <v>117</v>
      </c>
      <c r="G882" s="1" t="s">
        <v>75</v>
      </c>
      <c r="H882" s="13"/>
      <c r="I882" s="2">
        <v>6</v>
      </c>
      <c r="L882" s="2">
        <f t="shared" ref="L882:L895" si="136">SUM(H882:K882)</f>
        <v>6</v>
      </c>
      <c r="M882" s="2" t="s">
        <v>565</v>
      </c>
      <c r="N882" s="7">
        <f t="shared" ref="N882:N895" si="137">IF(OR(M882=0,M882=""),L882,L882*2)</f>
        <v>12</v>
      </c>
    </row>
    <row r="883" spans="2:14" ht="12.75" customHeight="1" x14ac:dyDescent="0.2">
      <c r="B883" s="4">
        <v>1994</v>
      </c>
      <c r="C883" s="2" t="s">
        <v>135</v>
      </c>
      <c r="D883" s="4" t="s">
        <v>5</v>
      </c>
      <c r="E883" s="4" t="s">
        <v>14</v>
      </c>
      <c r="F883" s="2" t="s">
        <v>117</v>
      </c>
      <c r="G883" s="1" t="s">
        <v>175</v>
      </c>
      <c r="H883" s="13">
        <v>3</v>
      </c>
      <c r="J883" s="2">
        <v>9</v>
      </c>
      <c r="L883" s="2">
        <f t="shared" si="136"/>
        <v>12</v>
      </c>
      <c r="N883" s="7">
        <f t="shared" si="137"/>
        <v>12</v>
      </c>
    </row>
    <row r="884" spans="2:14" ht="12.75" customHeight="1" x14ac:dyDescent="0.2">
      <c r="B884" s="4">
        <v>1996</v>
      </c>
      <c r="C884" s="2" t="s">
        <v>153</v>
      </c>
      <c r="D884" s="4" t="s">
        <v>5</v>
      </c>
      <c r="E884" s="4" t="s">
        <v>14</v>
      </c>
      <c r="F884" s="2" t="s">
        <v>117</v>
      </c>
      <c r="G884" s="1" t="s">
        <v>176</v>
      </c>
      <c r="H884" s="13">
        <v>6</v>
      </c>
      <c r="J884" s="2">
        <v>9</v>
      </c>
      <c r="L884" s="2">
        <f t="shared" si="136"/>
        <v>15</v>
      </c>
      <c r="N884" s="7">
        <f t="shared" si="137"/>
        <v>15</v>
      </c>
    </row>
    <row r="885" spans="2:14" ht="12.75" customHeight="1" x14ac:dyDescent="0.2">
      <c r="B885" s="4">
        <v>1996</v>
      </c>
      <c r="C885" s="2" t="s">
        <v>135</v>
      </c>
      <c r="D885" s="4" t="s">
        <v>5</v>
      </c>
      <c r="E885" s="4" t="s">
        <v>14</v>
      </c>
      <c r="F885" s="2" t="s">
        <v>117</v>
      </c>
      <c r="G885" s="1" t="s">
        <v>33</v>
      </c>
      <c r="H885" s="13"/>
      <c r="J885" s="2">
        <v>9</v>
      </c>
      <c r="L885" s="2">
        <f t="shared" si="136"/>
        <v>9</v>
      </c>
      <c r="N885" s="7">
        <f t="shared" si="137"/>
        <v>9</v>
      </c>
    </row>
    <row r="886" spans="2:14" ht="12.75" customHeight="1" x14ac:dyDescent="0.2">
      <c r="B886" s="4">
        <v>1996</v>
      </c>
      <c r="C886" s="2" t="s">
        <v>46</v>
      </c>
      <c r="D886" s="4" t="s">
        <v>5</v>
      </c>
      <c r="E886" s="4" t="s">
        <v>14</v>
      </c>
      <c r="F886" s="2" t="s">
        <v>177</v>
      </c>
      <c r="G886" s="1" t="s">
        <v>13</v>
      </c>
      <c r="H886" s="13"/>
      <c r="J886" s="2">
        <v>9</v>
      </c>
      <c r="L886" s="2">
        <f t="shared" si="136"/>
        <v>9</v>
      </c>
      <c r="N886" s="7">
        <f t="shared" si="137"/>
        <v>9</v>
      </c>
    </row>
    <row r="887" spans="2:14" ht="12.75" customHeight="1" x14ac:dyDescent="0.2">
      <c r="B887" s="4">
        <v>1996</v>
      </c>
      <c r="C887" s="2" t="s">
        <v>548</v>
      </c>
      <c r="D887" s="4" t="s">
        <v>17</v>
      </c>
      <c r="E887" s="4" t="s">
        <v>2</v>
      </c>
      <c r="F887" s="2" t="s">
        <v>117</v>
      </c>
      <c r="G887" s="1" t="s">
        <v>178</v>
      </c>
      <c r="H887" s="13">
        <v>3</v>
      </c>
      <c r="I887" s="2">
        <v>6</v>
      </c>
      <c r="L887" s="2">
        <f t="shared" si="136"/>
        <v>9</v>
      </c>
      <c r="M887" s="2" t="s">
        <v>565</v>
      </c>
      <c r="N887" s="7">
        <f t="shared" si="137"/>
        <v>18</v>
      </c>
    </row>
    <row r="888" spans="2:14" ht="12.75" customHeight="1" x14ac:dyDescent="0.2">
      <c r="B888" s="4">
        <v>1998</v>
      </c>
      <c r="C888" s="2" t="s">
        <v>153</v>
      </c>
      <c r="D888" s="4" t="s">
        <v>5</v>
      </c>
      <c r="E888" s="4" t="s">
        <v>14</v>
      </c>
      <c r="F888" s="2" t="s">
        <v>177</v>
      </c>
      <c r="G888" s="1" t="s">
        <v>179</v>
      </c>
      <c r="H888" s="13"/>
      <c r="J888" s="2">
        <v>9</v>
      </c>
      <c r="L888" s="2">
        <f t="shared" si="136"/>
        <v>9</v>
      </c>
      <c r="N888" s="7">
        <f t="shared" si="137"/>
        <v>9</v>
      </c>
    </row>
    <row r="889" spans="2:14" ht="12.75" customHeight="1" x14ac:dyDescent="0.2">
      <c r="B889" s="4">
        <v>1998</v>
      </c>
      <c r="C889" s="2" t="s">
        <v>180</v>
      </c>
      <c r="D889" s="4" t="s">
        <v>5</v>
      </c>
      <c r="E889" s="4" t="s">
        <v>14</v>
      </c>
      <c r="F889" s="2" t="s">
        <v>177</v>
      </c>
      <c r="G889" s="1" t="s">
        <v>181</v>
      </c>
      <c r="H889" s="13">
        <v>3</v>
      </c>
      <c r="J889" s="2">
        <v>9</v>
      </c>
      <c r="L889" s="2">
        <f t="shared" si="136"/>
        <v>12</v>
      </c>
      <c r="N889" s="7">
        <f t="shared" si="137"/>
        <v>12</v>
      </c>
    </row>
    <row r="890" spans="2:14" ht="12.75" customHeight="1" x14ac:dyDescent="0.2">
      <c r="B890" s="4">
        <v>1998</v>
      </c>
      <c r="C890" s="2" t="s">
        <v>182</v>
      </c>
      <c r="D890" s="4" t="s">
        <v>5</v>
      </c>
      <c r="E890" s="4" t="s">
        <v>14</v>
      </c>
      <c r="F890" s="2" t="s">
        <v>117</v>
      </c>
      <c r="G890" s="1" t="s">
        <v>183</v>
      </c>
      <c r="H890" s="13">
        <v>3</v>
      </c>
      <c r="J890" s="2">
        <v>9</v>
      </c>
      <c r="L890" s="2">
        <f t="shared" si="136"/>
        <v>12</v>
      </c>
      <c r="N890" s="7">
        <f t="shared" si="137"/>
        <v>12</v>
      </c>
    </row>
    <row r="891" spans="2:14" ht="12.75" customHeight="1" x14ac:dyDescent="0.2">
      <c r="B891" s="4">
        <v>1998</v>
      </c>
      <c r="C891" s="2" t="s">
        <v>23</v>
      </c>
      <c r="D891" s="4" t="s">
        <v>12</v>
      </c>
      <c r="E891" s="4" t="s">
        <v>2</v>
      </c>
      <c r="F891" s="2" t="s">
        <v>117</v>
      </c>
      <c r="G891" s="1" t="s">
        <v>184</v>
      </c>
      <c r="H891" s="13"/>
      <c r="K891" s="2">
        <v>12</v>
      </c>
      <c r="L891" s="2">
        <f t="shared" si="136"/>
        <v>12</v>
      </c>
      <c r="N891" s="7">
        <f t="shared" si="137"/>
        <v>12</v>
      </c>
    </row>
    <row r="892" spans="2:14" ht="12.75" customHeight="1" x14ac:dyDescent="0.2">
      <c r="B892" s="4">
        <v>1998</v>
      </c>
      <c r="C892" s="2" t="s">
        <v>548</v>
      </c>
      <c r="D892" s="4" t="s">
        <v>5</v>
      </c>
      <c r="E892" s="4" t="s">
        <v>2</v>
      </c>
      <c r="F892" s="2" t="s">
        <v>177</v>
      </c>
      <c r="G892" s="1" t="s">
        <v>185</v>
      </c>
      <c r="H892" s="13"/>
      <c r="J892" s="2">
        <v>9</v>
      </c>
      <c r="L892" s="2">
        <f t="shared" si="136"/>
        <v>9</v>
      </c>
      <c r="M892" s="2" t="s">
        <v>565</v>
      </c>
      <c r="N892" s="7">
        <f t="shared" si="137"/>
        <v>18</v>
      </c>
    </row>
    <row r="893" spans="2:14" ht="12.75" customHeight="1" x14ac:dyDescent="0.2">
      <c r="B893" s="4">
        <v>1999</v>
      </c>
      <c r="C893" s="2" t="s">
        <v>76</v>
      </c>
      <c r="D893" s="4" t="s">
        <v>5</v>
      </c>
      <c r="E893" s="4" t="s">
        <v>14</v>
      </c>
      <c r="F893" s="2" t="s">
        <v>177</v>
      </c>
      <c r="G893" s="1" t="s">
        <v>105</v>
      </c>
      <c r="H893" s="13"/>
      <c r="J893" s="2">
        <v>9</v>
      </c>
      <c r="L893" s="2">
        <f t="shared" si="136"/>
        <v>9</v>
      </c>
      <c r="N893" s="7">
        <f t="shared" si="137"/>
        <v>9</v>
      </c>
    </row>
    <row r="894" spans="2:14" ht="12.75" customHeight="1" x14ac:dyDescent="0.2">
      <c r="B894" s="4">
        <v>1999</v>
      </c>
      <c r="C894" s="2" t="s">
        <v>30</v>
      </c>
      <c r="D894" s="4" t="s">
        <v>17</v>
      </c>
      <c r="E894" s="4" t="s">
        <v>6</v>
      </c>
      <c r="F894" s="2" t="s">
        <v>117</v>
      </c>
      <c r="G894" s="1" t="s">
        <v>186</v>
      </c>
      <c r="H894" s="13">
        <v>3</v>
      </c>
      <c r="I894" s="2">
        <v>6</v>
      </c>
      <c r="L894" s="2">
        <f t="shared" si="136"/>
        <v>9</v>
      </c>
      <c r="M894" s="2" t="s">
        <v>565</v>
      </c>
      <c r="N894" s="7">
        <f t="shared" si="137"/>
        <v>18</v>
      </c>
    </row>
    <row r="895" spans="2:14" ht="12.75" customHeight="1" x14ac:dyDescent="0.2">
      <c r="B895" s="4">
        <v>1999</v>
      </c>
      <c r="C895" s="2" t="s">
        <v>40</v>
      </c>
      <c r="D895" s="4" t="s">
        <v>12</v>
      </c>
      <c r="E895" s="4" t="s">
        <v>41</v>
      </c>
      <c r="F895" s="2" t="s">
        <v>177</v>
      </c>
      <c r="G895" s="1" t="s">
        <v>168</v>
      </c>
      <c r="K895" s="2">
        <v>12</v>
      </c>
      <c r="L895" s="2">
        <f t="shared" si="136"/>
        <v>12</v>
      </c>
      <c r="M895" s="2" t="s">
        <v>565</v>
      </c>
      <c r="N895" s="7">
        <f t="shared" si="137"/>
        <v>24</v>
      </c>
    </row>
    <row r="896" spans="2:14" x14ac:dyDescent="0.2">
      <c r="G896" s="5" t="s">
        <v>563</v>
      </c>
      <c r="H896" s="14">
        <f>SUM(H882:H895)</f>
        <v>21</v>
      </c>
      <c r="I896" s="14">
        <f t="shared" ref="I896:N896" si="138">SUM(I882:I895)</f>
        <v>18</v>
      </c>
      <c r="J896" s="14">
        <f t="shared" si="138"/>
        <v>81</v>
      </c>
      <c r="K896" s="14">
        <f t="shared" si="138"/>
        <v>24</v>
      </c>
      <c r="L896" s="14">
        <f t="shared" si="138"/>
        <v>144</v>
      </c>
      <c r="M896" s="14">
        <f t="shared" si="138"/>
        <v>0</v>
      </c>
      <c r="N896" s="15">
        <f t="shared" si="138"/>
        <v>189</v>
      </c>
    </row>
    <row r="897" spans="2:14" x14ac:dyDescent="0.2">
      <c r="G897" s="1"/>
    </row>
    <row r="898" spans="2:14" x14ac:dyDescent="0.2">
      <c r="B898" s="2" t="s">
        <v>187</v>
      </c>
      <c r="G898" s="1"/>
    </row>
    <row r="899" spans="2:14" x14ac:dyDescent="0.2">
      <c r="G899" s="1"/>
    </row>
    <row r="900" spans="2:14" x14ac:dyDescent="0.2">
      <c r="G900" s="1"/>
    </row>
    <row r="901" spans="2:14" ht="12.75" customHeight="1" x14ac:dyDescent="0.2">
      <c r="B901" s="4">
        <v>1995</v>
      </c>
      <c r="C901" s="2" t="s">
        <v>188</v>
      </c>
      <c r="D901" s="4" t="s">
        <v>17</v>
      </c>
      <c r="E901" s="4" t="s">
        <v>2</v>
      </c>
      <c r="F901" s="2" t="s">
        <v>117</v>
      </c>
      <c r="G901" s="1" t="s">
        <v>43</v>
      </c>
      <c r="H901" s="13"/>
      <c r="I901" s="2">
        <v>6</v>
      </c>
      <c r="L901" s="2">
        <f t="shared" ref="L901:L908" si="139">SUM(H901:K901)</f>
        <v>6</v>
      </c>
      <c r="N901" s="7">
        <f t="shared" ref="N901:N908" si="140">IF(OR(M901=0,M901=""),L901,L901*2)</f>
        <v>6</v>
      </c>
    </row>
    <row r="902" spans="2:14" ht="12.75" customHeight="1" x14ac:dyDescent="0.2">
      <c r="B902" s="4">
        <v>1995</v>
      </c>
      <c r="C902" s="2" t="s">
        <v>40</v>
      </c>
      <c r="D902" s="4" t="s">
        <v>71</v>
      </c>
      <c r="E902" s="4" t="s">
        <v>41</v>
      </c>
      <c r="F902" s="2" t="s">
        <v>117</v>
      </c>
      <c r="G902" s="1" t="s">
        <v>20</v>
      </c>
      <c r="H902" s="13"/>
      <c r="L902" s="2">
        <f t="shared" si="139"/>
        <v>0</v>
      </c>
      <c r="N902" s="7">
        <f t="shared" si="140"/>
        <v>0</v>
      </c>
    </row>
    <row r="903" spans="2:14" ht="12.75" customHeight="1" x14ac:dyDescent="0.2">
      <c r="B903" s="4">
        <v>1996</v>
      </c>
      <c r="C903" s="2" t="s">
        <v>11</v>
      </c>
      <c r="D903" s="4" t="s">
        <v>17</v>
      </c>
      <c r="E903" s="4" t="s">
        <v>6</v>
      </c>
      <c r="F903" s="2" t="s">
        <v>189</v>
      </c>
      <c r="G903" s="1" t="s">
        <v>190</v>
      </c>
      <c r="H903" s="13"/>
      <c r="I903" s="2">
        <v>6</v>
      </c>
      <c r="L903" s="2">
        <f t="shared" si="139"/>
        <v>6</v>
      </c>
      <c r="N903" s="7">
        <f t="shared" si="140"/>
        <v>6</v>
      </c>
    </row>
    <row r="904" spans="2:14" ht="12.75" customHeight="1" x14ac:dyDescent="0.2">
      <c r="B904" s="4">
        <v>1996</v>
      </c>
      <c r="C904" s="2" t="s">
        <v>40</v>
      </c>
      <c r="D904" s="4" t="s">
        <v>1</v>
      </c>
      <c r="E904" s="4" t="s">
        <v>41</v>
      </c>
      <c r="F904" s="2" t="s">
        <v>117</v>
      </c>
      <c r="G904" s="1" t="s">
        <v>81</v>
      </c>
      <c r="H904" s="13"/>
      <c r="L904" s="2">
        <f t="shared" si="139"/>
        <v>0</v>
      </c>
      <c r="N904" s="7">
        <f t="shared" si="140"/>
        <v>0</v>
      </c>
    </row>
    <row r="905" spans="2:14" ht="12.75" customHeight="1" x14ac:dyDescent="0.2">
      <c r="B905" s="4">
        <v>1996</v>
      </c>
      <c r="C905" s="2" t="s">
        <v>32</v>
      </c>
      <c r="D905" s="4" t="s">
        <v>5</v>
      </c>
      <c r="E905" s="4" t="s">
        <v>14</v>
      </c>
      <c r="F905" s="2" t="s">
        <v>117</v>
      </c>
      <c r="G905" s="1" t="s">
        <v>7</v>
      </c>
      <c r="H905" s="13"/>
      <c r="J905" s="2">
        <v>9</v>
      </c>
      <c r="L905" s="2">
        <f t="shared" si="139"/>
        <v>9</v>
      </c>
      <c r="M905" s="2" t="s">
        <v>565</v>
      </c>
      <c r="N905" s="7">
        <f t="shared" si="140"/>
        <v>18</v>
      </c>
    </row>
    <row r="906" spans="2:14" ht="12.75" customHeight="1" x14ac:dyDescent="0.2">
      <c r="B906" s="4">
        <v>1996</v>
      </c>
      <c r="C906" s="2" t="s">
        <v>128</v>
      </c>
      <c r="D906" s="4" t="s">
        <v>12</v>
      </c>
      <c r="E906" s="4" t="s">
        <v>2</v>
      </c>
      <c r="F906" s="2" t="s">
        <v>117</v>
      </c>
      <c r="G906" s="1" t="s">
        <v>191</v>
      </c>
      <c r="H906" s="13"/>
      <c r="K906" s="2">
        <v>12</v>
      </c>
      <c r="L906" s="2">
        <f t="shared" si="139"/>
        <v>12</v>
      </c>
      <c r="M906" s="2" t="s">
        <v>565</v>
      </c>
      <c r="N906" s="7">
        <f t="shared" si="140"/>
        <v>24</v>
      </c>
    </row>
    <row r="907" spans="2:14" ht="12.75" customHeight="1" x14ac:dyDescent="0.2">
      <c r="B907" s="4">
        <v>1998</v>
      </c>
      <c r="C907" s="2" t="s">
        <v>23</v>
      </c>
      <c r="D907" s="4" t="s">
        <v>17</v>
      </c>
      <c r="E907" s="4" t="s">
        <v>2</v>
      </c>
      <c r="F907" s="2" t="s">
        <v>117</v>
      </c>
      <c r="G907" s="1" t="s">
        <v>192</v>
      </c>
      <c r="H907" s="13"/>
      <c r="I907" s="2">
        <v>6</v>
      </c>
      <c r="L907" s="2">
        <f t="shared" si="139"/>
        <v>6</v>
      </c>
      <c r="N907" s="7">
        <f t="shared" si="140"/>
        <v>6</v>
      </c>
    </row>
    <row r="908" spans="2:14" ht="12.75" customHeight="1" x14ac:dyDescent="0.2">
      <c r="B908" s="4">
        <v>1999</v>
      </c>
      <c r="C908" s="2" t="s">
        <v>145</v>
      </c>
      <c r="D908" s="4" t="s">
        <v>17</v>
      </c>
      <c r="E908" s="4" t="s">
        <v>2</v>
      </c>
      <c r="F908" s="2" t="s">
        <v>189</v>
      </c>
      <c r="G908" s="1" t="s">
        <v>193</v>
      </c>
      <c r="H908" s="13"/>
      <c r="I908" s="2">
        <v>6</v>
      </c>
      <c r="L908" s="2">
        <f t="shared" si="139"/>
        <v>6</v>
      </c>
      <c r="N908" s="7">
        <f t="shared" si="140"/>
        <v>6</v>
      </c>
    </row>
    <row r="909" spans="2:14" ht="12.75" customHeight="1" x14ac:dyDescent="0.2">
      <c r="B909" s="4">
        <v>1999</v>
      </c>
      <c r="C909" s="2" t="s">
        <v>30</v>
      </c>
      <c r="D909" s="4" t="s">
        <v>12</v>
      </c>
      <c r="E909" s="4" t="s">
        <v>6</v>
      </c>
      <c r="F909" s="2" t="s">
        <v>117</v>
      </c>
      <c r="G909" s="1" t="s">
        <v>194</v>
      </c>
      <c r="K909" s="2">
        <v>12</v>
      </c>
      <c r="L909" s="2">
        <f>SUM(H909:K909)</f>
        <v>12</v>
      </c>
      <c r="M909" s="2" t="s">
        <v>565</v>
      </c>
      <c r="N909" s="7">
        <f>IF(OR(M909=0,M909=""),L909,L909*2)</f>
        <v>24</v>
      </c>
    </row>
    <row r="910" spans="2:14" x14ac:dyDescent="0.2">
      <c r="G910" s="5" t="s">
        <v>563</v>
      </c>
      <c r="H910" s="14">
        <f>SUM(H901:H909)</f>
        <v>0</v>
      </c>
      <c r="I910" s="14">
        <f t="shared" ref="I910:N910" si="141">SUM(I901:I909)</f>
        <v>24</v>
      </c>
      <c r="J910" s="14">
        <f t="shared" si="141"/>
        <v>9</v>
      </c>
      <c r="K910" s="14">
        <f t="shared" si="141"/>
        <v>24</v>
      </c>
      <c r="L910" s="14">
        <f t="shared" si="141"/>
        <v>57</v>
      </c>
      <c r="M910" s="14">
        <f t="shared" si="141"/>
        <v>0</v>
      </c>
      <c r="N910" s="15">
        <f t="shared" si="141"/>
        <v>90</v>
      </c>
    </row>
    <row r="911" spans="2:14" x14ac:dyDescent="0.2">
      <c r="G911" s="1"/>
    </row>
    <row r="912" spans="2:14" x14ac:dyDescent="0.2">
      <c r="G912" s="1"/>
    </row>
    <row r="913" spans="2:14" x14ac:dyDescent="0.2">
      <c r="B913" s="2" t="s">
        <v>198</v>
      </c>
      <c r="G913" s="1"/>
    </row>
    <row r="914" spans="2:14" x14ac:dyDescent="0.2">
      <c r="G914" s="1"/>
    </row>
    <row r="915" spans="2:14" x14ac:dyDescent="0.2">
      <c r="G915" s="1"/>
    </row>
    <row r="916" spans="2:14" ht="12.75" customHeight="1" x14ac:dyDescent="0.2">
      <c r="B916" s="4">
        <v>1993</v>
      </c>
      <c r="C916" s="2" t="s">
        <v>195</v>
      </c>
      <c r="D916" s="4" t="s">
        <v>17</v>
      </c>
      <c r="E916" s="4" t="s">
        <v>14</v>
      </c>
      <c r="F916" s="2" t="s">
        <v>117</v>
      </c>
      <c r="G916" s="1" t="s">
        <v>39</v>
      </c>
      <c r="H916" s="13"/>
      <c r="I916" s="2">
        <v>6</v>
      </c>
      <c r="L916" s="2">
        <f t="shared" ref="L916:L921" si="142">SUM(H916:K916)</f>
        <v>6</v>
      </c>
      <c r="N916" s="7">
        <f t="shared" ref="N916:N921" si="143">IF(OR(M916=0,M916=""),L916,L916*2)</f>
        <v>6</v>
      </c>
    </row>
    <row r="917" spans="2:14" ht="12.75" customHeight="1" x14ac:dyDescent="0.2">
      <c r="B917" s="4">
        <v>1993</v>
      </c>
      <c r="C917" s="2" t="s">
        <v>32</v>
      </c>
      <c r="D917" s="4" t="s">
        <v>1</v>
      </c>
      <c r="E917" s="4" t="s">
        <v>14</v>
      </c>
      <c r="F917" s="2" t="s">
        <v>117</v>
      </c>
      <c r="G917" s="1" t="s">
        <v>29</v>
      </c>
      <c r="H917" s="13"/>
      <c r="L917" s="2">
        <f t="shared" si="142"/>
        <v>0</v>
      </c>
      <c r="N917" s="7">
        <f t="shared" si="143"/>
        <v>0</v>
      </c>
    </row>
    <row r="918" spans="2:14" ht="12.75" customHeight="1" x14ac:dyDescent="0.2">
      <c r="B918" s="4">
        <v>1994</v>
      </c>
      <c r="C918" s="2" t="s">
        <v>30</v>
      </c>
      <c r="D918" s="4" t="s">
        <v>5</v>
      </c>
      <c r="E918" s="4" t="s">
        <v>6</v>
      </c>
      <c r="F918" s="2" t="s">
        <v>196</v>
      </c>
      <c r="G918" s="1" t="s">
        <v>88</v>
      </c>
      <c r="H918" s="13"/>
      <c r="J918" s="2">
        <v>9</v>
      </c>
      <c r="L918" s="2">
        <f t="shared" si="142"/>
        <v>9</v>
      </c>
      <c r="M918" s="2" t="s">
        <v>565</v>
      </c>
      <c r="N918" s="7">
        <f t="shared" si="143"/>
        <v>18</v>
      </c>
    </row>
    <row r="919" spans="2:14" ht="12.75" customHeight="1" x14ac:dyDescent="0.2">
      <c r="B919" s="4">
        <v>1994</v>
      </c>
      <c r="C919" s="2" t="s">
        <v>197</v>
      </c>
      <c r="D919" s="4" t="s">
        <v>5</v>
      </c>
      <c r="E919" s="4" t="s">
        <v>14</v>
      </c>
      <c r="F919" s="2" t="s">
        <v>117</v>
      </c>
      <c r="G919" s="1" t="s">
        <v>39</v>
      </c>
      <c r="H919" s="13"/>
      <c r="J919" s="2">
        <v>9</v>
      </c>
      <c r="L919" s="2">
        <f t="shared" si="142"/>
        <v>9</v>
      </c>
      <c r="N919" s="7">
        <f t="shared" si="143"/>
        <v>9</v>
      </c>
    </row>
    <row r="920" spans="2:14" ht="12.75" customHeight="1" x14ac:dyDescent="0.2">
      <c r="B920" s="4">
        <v>1994</v>
      </c>
      <c r="C920" s="2" t="s">
        <v>542</v>
      </c>
      <c r="D920" s="4" t="s">
        <v>17</v>
      </c>
      <c r="E920" s="4" t="s">
        <v>2</v>
      </c>
      <c r="F920" s="2" t="s">
        <v>196</v>
      </c>
      <c r="G920" s="1" t="s">
        <v>33</v>
      </c>
      <c r="H920" s="13"/>
      <c r="I920" s="2">
        <v>6</v>
      </c>
      <c r="L920" s="2">
        <f t="shared" si="142"/>
        <v>6</v>
      </c>
      <c r="M920" s="2" t="s">
        <v>565</v>
      </c>
      <c r="N920" s="7">
        <f t="shared" si="143"/>
        <v>12</v>
      </c>
    </row>
    <row r="921" spans="2:14" ht="12.75" customHeight="1" x14ac:dyDescent="0.2">
      <c r="B921" s="4">
        <v>1995</v>
      </c>
      <c r="C921" s="2" t="s">
        <v>188</v>
      </c>
      <c r="D921" s="4" t="s">
        <v>12</v>
      </c>
      <c r="E921" s="4" t="s">
        <v>2</v>
      </c>
      <c r="F921" s="2" t="s">
        <v>117</v>
      </c>
      <c r="G921" s="1" t="s">
        <v>88</v>
      </c>
      <c r="K921" s="2">
        <v>12</v>
      </c>
      <c r="L921" s="2">
        <f t="shared" si="142"/>
        <v>12</v>
      </c>
      <c r="N921" s="7">
        <f t="shared" si="143"/>
        <v>12</v>
      </c>
    </row>
    <row r="922" spans="2:14" x14ac:dyDescent="0.2">
      <c r="G922" s="5" t="s">
        <v>563</v>
      </c>
      <c r="H922" s="14">
        <f>SUM(H916:H921)</f>
        <v>0</v>
      </c>
      <c r="I922" s="14">
        <f t="shared" ref="I922:N922" si="144">SUM(I916:I921)</f>
        <v>12</v>
      </c>
      <c r="J922" s="14">
        <f t="shared" si="144"/>
        <v>18</v>
      </c>
      <c r="K922" s="14">
        <f t="shared" si="144"/>
        <v>12</v>
      </c>
      <c r="L922" s="14">
        <f t="shared" si="144"/>
        <v>42</v>
      </c>
      <c r="M922" s="14">
        <f t="shared" si="144"/>
        <v>0</v>
      </c>
      <c r="N922" s="15">
        <f t="shared" si="144"/>
        <v>57</v>
      </c>
    </row>
    <row r="923" spans="2:14" x14ac:dyDescent="0.2">
      <c r="G923" s="1"/>
    </row>
    <row r="924" spans="2:14" x14ac:dyDescent="0.2">
      <c r="B924" s="2" t="s">
        <v>199</v>
      </c>
      <c r="G924" s="1"/>
    </row>
    <row r="925" spans="2:14" x14ac:dyDescent="0.2">
      <c r="G925" s="1"/>
    </row>
    <row r="926" spans="2:14" x14ac:dyDescent="0.2">
      <c r="G926" s="1"/>
    </row>
    <row r="927" spans="2:14" ht="12.75" customHeight="1" x14ac:dyDescent="0.2">
      <c r="B927" s="4">
        <v>1988</v>
      </c>
      <c r="C927" s="2" t="s">
        <v>552</v>
      </c>
      <c r="D927" s="4" t="s">
        <v>1</v>
      </c>
      <c r="E927" s="4" t="s">
        <v>14</v>
      </c>
      <c r="F927" s="2" t="s">
        <v>117</v>
      </c>
      <c r="G927" s="1" t="s">
        <v>85</v>
      </c>
      <c r="H927" s="13"/>
      <c r="L927" s="2">
        <f t="shared" ref="L927:L962" si="145">SUM(H927:K927)</f>
        <v>0</v>
      </c>
      <c r="N927" s="7">
        <f t="shared" ref="N927:N962" si="146">IF(OR(M927=0,M927=""),L927,L927*2)</f>
        <v>0</v>
      </c>
    </row>
    <row r="928" spans="2:14" ht="12.75" customHeight="1" x14ac:dyDescent="0.2">
      <c r="B928" s="4">
        <v>1989</v>
      </c>
      <c r="C928" s="2" t="s">
        <v>167</v>
      </c>
      <c r="D928" s="4" t="s">
        <v>5</v>
      </c>
      <c r="E928" s="4" t="s">
        <v>6</v>
      </c>
      <c r="F928" s="2" t="s">
        <v>117</v>
      </c>
      <c r="G928" s="1" t="s">
        <v>45</v>
      </c>
      <c r="H928" s="13"/>
      <c r="J928" s="2">
        <v>9</v>
      </c>
      <c r="L928" s="2">
        <f t="shared" si="145"/>
        <v>9</v>
      </c>
      <c r="N928" s="7">
        <f t="shared" si="146"/>
        <v>9</v>
      </c>
    </row>
    <row r="929" spans="2:14" ht="12.75" customHeight="1" x14ac:dyDescent="0.2">
      <c r="B929" s="4">
        <v>1989</v>
      </c>
      <c r="C929" s="2" t="s">
        <v>27</v>
      </c>
      <c r="D929" s="4" t="s">
        <v>5</v>
      </c>
      <c r="E929" s="4" t="s">
        <v>6</v>
      </c>
      <c r="F929" s="2" t="s">
        <v>117</v>
      </c>
      <c r="G929" s="1" t="s">
        <v>75</v>
      </c>
      <c r="H929" s="13"/>
      <c r="J929" s="2">
        <v>9</v>
      </c>
      <c r="L929" s="2">
        <f t="shared" si="145"/>
        <v>9</v>
      </c>
      <c r="N929" s="7">
        <f t="shared" si="146"/>
        <v>9</v>
      </c>
    </row>
    <row r="930" spans="2:14" ht="12.75" customHeight="1" x14ac:dyDescent="0.2">
      <c r="B930" s="4">
        <v>1989</v>
      </c>
      <c r="C930" s="2" t="s">
        <v>30</v>
      </c>
      <c r="D930" s="4" t="s">
        <v>12</v>
      </c>
      <c r="E930" s="4" t="s">
        <v>6</v>
      </c>
      <c r="F930" s="2" t="s">
        <v>200</v>
      </c>
      <c r="G930" s="1" t="s">
        <v>201</v>
      </c>
      <c r="H930" s="13">
        <v>3</v>
      </c>
      <c r="K930" s="2">
        <v>12</v>
      </c>
      <c r="L930" s="2">
        <f t="shared" si="145"/>
        <v>15</v>
      </c>
      <c r="M930" s="2" t="s">
        <v>565</v>
      </c>
      <c r="N930" s="7">
        <f t="shared" si="146"/>
        <v>30</v>
      </c>
    </row>
    <row r="931" spans="2:14" ht="12.75" customHeight="1" x14ac:dyDescent="0.2">
      <c r="B931" s="4">
        <v>1989</v>
      </c>
      <c r="C931" s="2" t="s">
        <v>40</v>
      </c>
      <c r="D931" s="4" t="s">
        <v>17</v>
      </c>
      <c r="E931" s="4" t="s">
        <v>41</v>
      </c>
      <c r="F931" s="2" t="s">
        <v>117</v>
      </c>
      <c r="G931" s="1" t="s">
        <v>104</v>
      </c>
      <c r="H931" s="13"/>
      <c r="I931" s="2">
        <v>6</v>
      </c>
      <c r="L931" s="2">
        <f t="shared" si="145"/>
        <v>6</v>
      </c>
      <c r="M931" s="2" t="s">
        <v>565</v>
      </c>
      <c r="N931" s="7">
        <f t="shared" si="146"/>
        <v>12</v>
      </c>
    </row>
    <row r="932" spans="2:14" ht="12.75" customHeight="1" x14ac:dyDescent="0.2">
      <c r="B932" s="4">
        <v>1990</v>
      </c>
      <c r="C932" s="2" t="s">
        <v>145</v>
      </c>
      <c r="D932" s="4" t="s">
        <v>12</v>
      </c>
      <c r="E932" s="4" t="s">
        <v>2</v>
      </c>
      <c r="F932" s="2" t="s">
        <v>117</v>
      </c>
      <c r="G932" s="1" t="s">
        <v>157</v>
      </c>
      <c r="H932" s="13"/>
      <c r="K932" s="2">
        <v>12</v>
      </c>
      <c r="L932" s="2">
        <f t="shared" si="145"/>
        <v>12</v>
      </c>
      <c r="N932" s="7">
        <f t="shared" si="146"/>
        <v>12</v>
      </c>
    </row>
    <row r="933" spans="2:14" ht="12.75" customHeight="1" x14ac:dyDescent="0.2">
      <c r="B933" s="4">
        <v>1990</v>
      </c>
      <c r="C933" s="2" t="s">
        <v>27</v>
      </c>
      <c r="D933" s="4" t="s">
        <v>12</v>
      </c>
      <c r="E933" s="4" t="s">
        <v>6</v>
      </c>
      <c r="F933" s="2" t="s">
        <v>117</v>
      </c>
      <c r="G933" s="1" t="s">
        <v>29</v>
      </c>
      <c r="H933" s="13"/>
      <c r="K933" s="2">
        <v>12</v>
      </c>
      <c r="L933" s="2">
        <f t="shared" si="145"/>
        <v>12</v>
      </c>
      <c r="N933" s="7">
        <f t="shared" si="146"/>
        <v>12</v>
      </c>
    </row>
    <row r="934" spans="2:14" ht="12.75" customHeight="1" x14ac:dyDescent="0.2">
      <c r="B934" s="4">
        <v>1990</v>
      </c>
      <c r="C934" s="2" t="s">
        <v>124</v>
      </c>
      <c r="D934" s="4" t="s">
        <v>12</v>
      </c>
      <c r="E934" s="4" t="s">
        <v>6</v>
      </c>
      <c r="F934" s="2" t="s">
        <v>117</v>
      </c>
      <c r="G934" s="1" t="s">
        <v>202</v>
      </c>
      <c r="H934" s="13"/>
      <c r="K934" s="2">
        <v>12</v>
      </c>
      <c r="L934" s="2">
        <f t="shared" si="145"/>
        <v>12</v>
      </c>
      <c r="N934" s="7">
        <f t="shared" si="146"/>
        <v>12</v>
      </c>
    </row>
    <row r="935" spans="2:14" ht="12.75" customHeight="1" x14ac:dyDescent="0.2">
      <c r="B935" s="4">
        <v>1990</v>
      </c>
      <c r="C935" s="2" t="s">
        <v>32</v>
      </c>
      <c r="D935" s="4" t="s">
        <v>5</v>
      </c>
      <c r="E935" s="4" t="s">
        <v>14</v>
      </c>
      <c r="F935" s="2" t="s">
        <v>117</v>
      </c>
      <c r="G935" s="1" t="s">
        <v>157</v>
      </c>
      <c r="H935" s="13"/>
      <c r="J935" s="2">
        <v>9</v>
      </c>
      <c r="L935" s="2">
        <f t="shared" si="145"/>
        <v>9</v>
      </c>
      <c r="M935" s="2" t="s">
        <v>565</v>
      </c>
      <c r="N935" s="7">
        <f t="shared" si="146"/>
        <v>18</v>
      </c>
    </row>
    <row r="936" spans="2:14" ht="12.75" customHeight="1" x14ac:dyDescent="0.2">
      <c r="B936" s="4">
        <v>1990</v>
      </c>
      <c r="C936" s="2" t="s">
        <v>203</v>
      </c>
      <c r="D936" s="4" t="s">
        <v>12</v>
      </c>
      <c r="E936" s="4" t="s">
        <v>2</v>
      </c>
      <c r="F936" s="2" t="s">
        <v>117</v>
      </c>
      <c r="G936" s="1" t="s">
        <v>204</v>
      </c>
      <c r="H936" s="13"/>
      <c r="K936" s="2">
        <v>12</v>
      </c>
      <c r="L936" s="2">
        <f t="shared" si="145"/>
        <v>12</v>
      </c>
      <c r="N936" s="7">
        <f t="shared" si="146"/>
        <v>12</v>
      </c>
    </row>
    <row r="937" spans="2:14" ht="12.75" customHeight="1" x14ac:dyDescent="0.2">
      <c r="B937" s="4">
        <v>1991</v>
      </c>
      <c r="C937" s="2" t="s">
        <v>120</v>
      </c>
      <c r="D937" s="4" t="s">
        <v>12</v>
      </c>
      <c r="E937" s="4" t="s">
        <v>6</v>
      </c>
      <c r="F937" s="2" t="s">
        <v>117</v>
      </c>
      <c r="G937" s="1" t="s">
        <v>205</v>
      </c>
      <c r="H937" s="13">
        <v>3</v>
      </c>
      <c r="K937" s="2">
        <v>12</v>
      </c>
      <c r="L937" s="2">
        <f t="shared" si="145"/>
        <v>15</v>
      </c>
      <c r="N937" s="7">
        <f t="shared" si="146"/>
        <v>15</v>
      </c>
    </row>
    <row r="938" spans="2:14" ht="12.75" customHeight="1" x14ac:dyDescent="0.2">
      <c r="B938" s="4">
        <v>1991</v>
      </c>
      <c r="C938" s="2" t="s">
        <v>30</v>
      </c>
      <c r="D938" s="4" t="s">
        <v>5</v>
      </c>
      <c r="E938" s="4" t="s">
        <v>6</v>
      </c>
      <c r="F938" s="2" t="s">
        <v>200</v>
      </c>
      <c r="G938" s="1" t="s">
        <v>206</v>
      </c>
      <c r="H938" s="13"/>
      <c r="J938" s="2">
        <v>9</v>
      </c>
      <c r="L938" s="2">
        <f t="shared" si="145"/>
        <v>9</v>
      </c>
      <c r="M938" s="2" t="s">
        <v>565</v>
      </c>
      <c r="N938" s="7">
        <f t="shared" si="146"/>
        <v>18</v>
      </c>
    </row>
    <row r="939" spans="2:14" ht="12.75" customHeight="1" x14ac:dyDescent="0.2">
      <c r="B939" s="4">
        <v>1992</v>
      </c>
      <c r="C939" s="2" t="s">
        <v>27</v>
      </c>
      <c r="D939" s="4" t="s">
        <v>5</v>
      </c>
      <c r="E939" s="4" t="s">
        <v>6</v>
      </c>
      <c r="F939" s="2" t="s">
        <v>117</v>
      </c>
      <c r="G939" s="1" t="s">
        <v>207</v>
      </c>
      <c r="H939" s="13">
        <v>3</v>
      </c>
      <c r="J939" s="2">
        <v>9</v>
      </c>
      <c r="L939" s="2">
        <f t="shared" si="145"/>
        <v>12</v>
      </c>
      <c r="N939" s="7">
        <f t="shared" si="146"/>
        <v>12</v>
      </c>
    </row>
    <row r="940" spans="2:14" ht="12.75" customHeight="1" x14ac:dyDescent="0.2">
      <c r="B940" s="4">
        <v>1992</v>
      </c>
      <c r="C940" s="2" t="s">
        <v>124</v>
      </c>
      <c r="D940" s="4" t="s">
        <v>12</v>
      </c>
      <c r="E940" s="4" t="s">
        <v>6</v>
      </c>
      <c r="F940" s="2" t="s">
        <v>117</v>
      </c>
      <c r="G940" s="1" t="s">
        <v>91</v>
      </c>
      <c r="H940" s="13">
        <v>3</v>
      </c>
      <c r="K940" s="2">
        <v>12</v>
      </c>
      <c r="L940" s="2">
        <f t="shared" si="145"/>
        <v>15</v>
      </c>
      <c r="N940" s="7">
        <f t="shared" si="146"/>
        <v>15</v>
      </c>
    </row>
    <row r="941" spans="2:14" ht="12.75" customHeight="1" x14ac:dyDescent="0.2">
      <c r="B941" s="4">
        <v>1992</v>
      </c>
      <c r="C941" s="2" t="s">
        <v>120</v>
      </c>
      <c r="D941" s="4" t="s">
        <v>12</v>
      </c>
      <c r="E941" s="4" t="s">
        <v>6</v>
      </c>
      <c r="F941" s="2" t="s">
        <v>117</v>
      </c>
      <c r="G941" s="1" t="s">
        <v>194</v>
      </c>
      <c r="H941" s="13"/>
      <c r="K941" s="2">
        <v>12</v>
      </c>
      <c r="L941" s="2">
        <f t="shared" si="145"/>
        <v>12</v>
      </c>
      <c r="N941" s="7">
        <f t="shared" si="146"/>
        <v>12</v>
      </c>
    </row>
    <row r="942" spans="2:14" ht="12.75" customHeight="1" x14ac:dyDescent="0.2">
      <c r="B942" s="4">
        <v>1992</v>
      </c>
      <c r="C942" s="2" t="s">
        <v>30</v>
      </c>
      <c r="D942" s="4" t="s">
        <v>5</v>
      </c>
      <c r="E942" s="4" t="s">
        <v>6</v>
      </c>
      <c r="F942" s="2" t="s">
        <v>117</v>
      </c>
      <c r="G942" s="1" t="s">
        <v>208</v>
      </c>
      <c r="H942" s="13"/>
      <c r="J942" s="2">
        <v>9</v>
      </c>
      <c r="L942" s="2">
        <f t="shared" si="145"/>
        <v>9</v>
      </c>
      <c r="M942" s="2" t="s">
        <v>565</v>
      </c>
      <c r="N942" s="7">
        <f t="shared" si="146"/>
        <v>18</v>
      </c>
    </row>
    <row r="943" spans="2:14" ht="12.75" customHeight="1" x14ac:dyDescent="0.2">
      <c r="B943" s="4">
        <v>1992</v>
      </c>
      <c r="C943" s="2" t="s">
        <v>209</v>
      </c>
      <c r="D943" s="4" t="s">
        <v>210</v>
      </c>
      <c r="E943" s="4" t="s">
        <v>6</v>
      </c>
      <c r="F943" s="2" t="s">
        <v>117</v>
      </c>
      <c r="G943" s="1" t="s">
        <v>26</v>
      </c>
      <c r="H943" s="13"/>
      <c r="L943" s="2">
        <f t="shared" si="145"/>
        <v>0</v>
      </c>
      <c r="N943" s="7">
        <f t="shared" si="146"/>
        <v>0</v>
      </c>
    </row>
    <row r="944" spans="2:14" ht="12.75" customHeight="1" x14ac:dyDescent="0.2">
      <c r="B944" s="4">
        <v>1992</v>
      </c>
      <c r="C944" s="2" t="s">
        <v>32</v>
      </c>
      <c r="D944" s="4" t="s">
        <v>17</v>
      </c>
      <c r="E944" s="4" t="s">
        <v>14</v>
      </c>
      <c r="F944" s="2" t="s">
        <v>200</v>
      </c>
      <c r="G944" s="1" t="s">
        <v>100</v>
      </c>
      <c r="H944" s="13">
        <v>3</v>
      </c>
      <c r="I944" s="2">
        <v>6</v>
      </c>
      <c r="L944" s="2">
        <f t="shared" si="145"/>
        <v>9</v>
      </c>
      <c r="M944" s="2" t="s">
        <v>565</v>
      </c>
      <c r="N944" s="7">
        <f t="shared" si="146"/>
        <v>18</v>
      </c>
    </row>
    <row r="945" spans="2:14" ht="12.75" customHeight="1" x14ac:dyDescent="0.2">
      <c r="B945" s="4">
        <v>1992</v>
      </c>
      <c r="C945" s="2" t="s">
        <v>23</v>
      </c>
      <c r="D945" s="4" t="s">
        <v>12</v>
      </c>
      <c r="E945" s="4" t="s">
        <v>2</v>
      </c>
      <c r="F945" s="2" t="s">
        <v>117</v>
      </c>
      <c r="G945" s="1" t="s">
        <v>211</v>
      </c>
      <c r="H945" s="13"/>
      <c r="K945" s="2">
        <v>12</v>
      </c>
      <c r="L945" s="2">
        <f t="shared" si="145"/>
        <v>12</v>
      </c>
      <c r="N945" s="7">
        <f t="shared" si="146"/>
        <v>12</v>
      </c>
    </row>
    <row r="946" spans="2:14" ht="12.75" customHeight="1" x14ac:dyDescent="0.2">
      <c r="B946" s="4">
        <v>1993</v>
      </c>
      <c r="C946" s="2" t="s">
        <v>78</v>
      </c>
      <c r="D946" s="4" t="s">
        <v>5</v>
      </c>
      <c r="E946" s="4" t="s">
        <v>14</v>
      </c>
      <c r="F946" s="2" t="s">
        <v>117</v>
      </c>
      <c r="G946" s="1" t="s">
        <v>28</v>
      </c>
      <c r="H946" s="13"/>
      <c r="J946" s="2">
        <v>9</v>
      </c>
      <c r="L946" s="2">
        <f t="shared" si="145"/>
        <v>9</v>
      </c>
      <c r="M946" s="2" t="s">
        <v>565</v>
      </c>
      <c r="N946" s="7">
        <f t="shared" si="146"/>
        <v>18</v>
      </c>
    </row>
    <row r="947" spans="2:14" ht="12.75" customHeight="1" x14ac:dyDescent="0.2">
      <c r="B947" s="4">
        <v>1993</v>
      </c>
      <c r="C947" s="2" t="s">
        <v>94</v>
      </c>
      <c r="D947" s="4" t="s">
        <v>12</v>
      </c>
      <c r="E947" s="4" t="s">
        <v>14</v>
      </c>
      <c r="F947" s="2" t="s">
        <v>117</v>
      </c>
      <c r="G947" s="1" t="s">
        <v>15</v>
      </c>
      <c r="H947" s="13"/>
      <c r="K947" s="2">
        <v>12</v>
      </c>
      <c r="L947" s="2">
        <f t="shared" si="145"/>
        <v>12</v>
      </c>
      <c r="N947" s="7">
        <f t="shared" si="146"/>
        <v>12</v>
      </c>
    </row>
    <row r="948" spans="2:14" ht="12.75" customHeight="1" x14ac:dyDescent="0.2">
      <c r="B948" s="4">
        <v>1993</v>
      </c>
      <c r="C948" s="2" t="s">
        <v>135</v>
      </c>
      <c r="D948" s="4" t="s">
        <v>12</v>
      </c>
      <c r="E948" s="4" t="s">
        <v>14</v>
      </c>
      <c r="F948" s="2" t="s">
        <v>200</v>
      </c>
      <c r="G948" s="1" t="s">
        <v>212</v>
      </c>
      <c r="H948" s="13"/>
      <c r="K948" s="2">
        <v>12</v>
      </c>
      <c r="L948" s="2">
        <f t="shared" si="145"/>
        <v>12</v>
      </c>
      <c r="N948" s="7">
        <f t="shared" si="146"/>
        <v>12</v>
      </c>
    </row>
    <row r="949" spans="2:14" ht="12.75" customHeight="1" x14ac:dyDescent="0.2">
      <c r="B949" s="4">
        <v>1993</v>
      </c>
      <c r="C949" s="2" t="s">
        <v>167</v>
      </c>
      <c r="D949" s="4" t="s">
        <v>12</v>
      </c>
      <c r="E949" s="4" t="s">
        <v>6</v>
      </c>
      <c r="F949" s="2" t="s">
        <v>117</v>
      </c>
      <c r="G949" s="1" t="s">
        <v>213</v>
      </c>
      <c r="H949" s="13">
        <v>3</v>
      </c>
      <c r="K949" s="2">
        <v>12</v>
      </c>
      <c r="L949" s="2">
        <f t="shared" si="145"/>
        <v>15</v>
      </c>
      <c r="N949" s="7">
        <f t="shared" si="146"/>
        <v>15</v>
      </c>
    </row>
    <row r="950" spans="2:14" ht="12.75" customHeight="1" x14ac:dyDescent="0.2">
      <c r="B950" s="4">
        <v>1993</v>
      </c>
      <c r="C950" s="2" t="s">
        <v>124</v>
      </c>
      <c r="D950" s="4" t="s">
        <v>12</v>
      </c>
      <c r="E950" s="4" t="s">
        <v>6</v>
      </c>
      <c r="F950" s="2" t="s">
        <v>200</v>
      </c>
      <c r="G950" s="1" t="s">
        <v>13</v>
      </c>
      <c r="H950" s="13"/>
      <c r="K950" s="2">
        <v>12</v>
      </c>
      <c r="L950" s="2">
        <f t="shared" si="145"/>
        <v>12</v>
      </c>
      <c r="N950" s="7">
        <f t="shared" si="146"/>
        <v>12</v>
      </c>
    </row>
    <row r="951" spans="2:14" ht="12.75" customHeight="1" x14ac:dyDescent="0.2">
      <c r="B951" s="4">
        <v>1993</v>
      </c>
      <c r="C951" s="2" t="s">
        <v>195</v>
      </c>
      <c r="D951" s="4" t="s">
        <v>12</v>
      </c>
      <c r="E951" s="4" t="s">
        <v>14</v>
      </c>
      <c r="F951" s="2" t="s">
        <v>117</v>
      </c>
      <c r="G951" s="1" t="s">
        <v>87</v>
      </c>
      <c r="H951" s="13"/>
      <c r="K951" s="2">
        <v>12</v>
      </c>
      <c r="L951" s="2">
        <f t="shared" si="145"/>
        <v>12</v>
      </c>
      <c r="N951" s="7">
        <f t="shared" si="146"/>
        <v>12</v>
      </c>
    </row>
    <row r="952" spans="2:14" ht="12.75" customHeight="1" x14ac:dyDescent="0.2">
      <c r="B952" s="4">
        <v>1993</v>
      </c>
      <c r="C952" s="2" t="s">
        <v>542</v>
      </c>
      <c r="D952" s="4" t="s">
        <v>12</v>
      </c>
      <c r="E952" s="4" t="s">
        <v>2</v>
      </c>
      <c r="F952" s="2" t="s">
        <v>117</v>
      </c>
      <c r="G952" s="1" t="s">
        <v>214</v>
      </c>
      <c r="H952" s="13"/>
      <c r="K952" s="2">
        <v>12</v>
      </c>
      <c r="L952" s="2">
        <f t="shared" si="145"/>
        <v>12</v>
      </c>
      <c r="M952" s="2" t="s">
        <v>565</v>
      </c>
      <c r="N952" s="7">
        <f t="shared" si="146"/>
        <v>24</v>
      </c>
    </row>
    <row r="953" spans="2:14" ht="12.75" customHeight="1" x14ac:dyDescent="0.2">
      <c r="B953" s="4">
        <v>1994</v>
      </c>
      <c r="C953" s="2" t="s">
        <v>78</v>
      </c>
      <c r="D953" s="4" t="s">
        <v>12</v>
      </c>
      <c r="E953" s="4" t="s">
        <v>14</v>
      </c>
      <c r="F953" s="2" t="s">
        <v>117</v>
      </c>
      <c r="G953" s="1" t="s">
        <v>206</v>
      </c>
      <c r="H953" s="13"/>
      <c r="K953" s="2">
        <v>12</v>
      </c>
      <c r="L953" s="2">
        <f t="shared" si="145"/>
        <v>12</v>
      </c>
      <c r="M953" s="2" t="s">
        <v>565</v>
      </c>
      <c r="N953" s="7">
        <f t="shared" si="146"/>
        <v>24</v>
      </c>
    </row>
    <row r="954" spans="2:14" ht="12.75" customHeight="1" x14ac:dyDescent="0.2">
      <c r="B954" s="4">
        <v>1994</v>
      </c>
      <c r="C954" s="2" t="s">
        <v>94</v>
      </c>
      <c r="D954" s="4" t="s">
        <v>12</v>
      </c>
      <c r="E954" s="4" t="s">
        <v>14</v>
      </c>
      <c r="F954" s="2" t="s">
        <v>117</v>
      </c>
      <c r="G954" s="1" t="s">
        <v>163</v>
      </c>
      <c r="H954" s="13"/>
      <c r="K954" s="2">
        <v>12</v>
      </c>
      <c r="L954" s="2">
        <f t="shared" si="145"/>
        <v>12</v>
      </c>
      <c r="N954" s="7">
        <f t="shared" si="146"/>
        <v>12</v>
      </c>
    </row>
    <row r="955" spans="2:14" ht="12.75" customHeight="1" x14ac:dyDescent="0.2">
      <c r="B955" s="4">
        <v>1994</v>
      </c>
      <c r="C955" s="2" t="s">
        <v>124</v>
      </c>
      <c r="D955" s="4" t="s">
        <v>12</v>
      </c>
      <c r="E955" s="4" t="s">
        <v>6</v>
      </c>
      <c r="F955" s="2" t="s">
        <v>200</v>
      </c>
      <c r="G955" s="1" t="s">
        <v>215</v>
      </c>
      <c r="H955" s="13">
        <v>6</v>
      </c>
      <c r="K955" s="2">
        <v>12</v>
      </c>
      <c r="L955" s="2">
        <f t="shared" si="145"/>
        <v>18</v>
      </c>
      <c r="N955" s="7">
        <f t="shared" si="146"/>
        <v>18</v>
      </c>
    </row>
    <row r="956" spans="2:14" ht="12.75" customHeight="1" x14ac:dyDescent="0.2">
      <c r="B956" s="4">
        <v>1994</v>
      </c>
      <c r="C956" s="2" t="s">
        <v>195</v>
      </c>
      <c r="D956" s="4" t="s">
        <v>12</v>
      </c>
      <c r="E956" s="4" t="s">
        <v>14</v>
      </c>
      <c r="F956" s="2" t="s">
        <v>117</v>
      </c>
      <c r="G956" s="1" t="s">
        <v>98</v>
      </c>
      <c r="H956" s="13"/>
      <c r="K956" s="2">
        <v>12</v>
      </c>
      <c r="L956" s="2">
        <f t="shared" si="145"/>
        <v>12</v>
      </c>
      <c r="N956" s="7">
        <f t="shared" si="146"/>
        <v>12</v>
      </c>
    </row>
    <row r="957" spans="2:14" ht="12.75" customHeight="1" x14ac:dyDescent="0.2">
      <c r="B957" s="4">
        <v>1994</v>
      </c>
      <c r="C957" s="2" t="s">
        <v>197</v>
      </c>
      <c r="D957" s="4" t="s">
        <v>12</v>
      </c>
      <c r="E957" s="4" t="s">
        <v>14</v>
      </c>
      <c r="F957" s="2" t="s">
        <v>200</v>
      </c>
      <c r="G957" s="1" t="s">
        <v>216</v>
      </c>
      <c r="H957" s="13">
        <v>3</v>
      </c>
      <c r="K957" s="2">
        <v>12</v>
      </c>
      <c r="L957" s="2">
        <f t="shared" si="145"/>
        <v>15</v>
      </c>
      <c r="N957" s="7">
        <f t="shared" si="146"/>
        <v>15</v>
      </c>
    </row>
    <row r="958" spans="2:14" ht="12.75" customHeight="1" x14ac:dyDescent="0.2">
      <c r="B958" s="4">
        <v>1994</v>
      </c>
      <c r="C958" s="2" t="s">
        <v>32</v>
      </c>
      <c r="D958" s="4" t="s">
        <v>12</v>
      </c>
      <c r="E958" s="4" t="s">
        <v>14</v>
      </c>
      <c r="F958" s="2" t="s">
        <v>200</v>
      </c>
      <c r="G958" s="1" t="s">
        <v>217</v>
      </c>
      <c r="H958" s="13">
        <v>3</v>
      </c>
      <c r="K958" s="2">
        <v>12</v>
      </c>
      <c r="L958" s="2">
        <f t="shared" si="145"/>
        <v>15</v>
      </c>
      <c r="M958" s="2" t="s">
        <v>565</v>
      </c>
      <c r="N958" s="7">
        <f t="shared" si="146"/>
        <v>30</v>
      </c>
    </row>
    <row r="959" spans="2:14" ht="12.75" customHeight="1" x14ac:dyDescent="0.2">
      <c r="B959" s="4">
        <v>1995</v>
      </c>
      <c r="C959" s="2" t="s">
        <v>30</v>
      </c>
      <c r="D959" s="4" t="s">
        <v>12</v>
      </c>
      <c r="E959" s="4" t="s">
        <v>6</v>
      </c>
      <c r="F959" s="2" t="s">
        <v>117</v>
      </c>
      <c r="G959" s="1" t="s">
        <v>218</v>
      </c>
      <c r="H959" s="13"/>
      <c r="K959" s="2">
        <v>12</v>
      </c>
      <c r="L959" s="2">
        <f t="shared" si="145"/>
        <v>12</v>
      </c>
      <c r="M959" s="2" t="s">
        <v>565</v>
      </c>
      <c r="N959" s="7">
        <f t="shared" si="146"/>
        <v>24</v>
      </c>
    </row>
    <row r="960" spans="2:14" ht="12.75" customHeight="1" x14ac:dyDescent="0.2">
      <c r="B960" s="4">
        <v>1995</v>
      </c>
      <c r="C960" s="2" t="s">
        <v>40</v>
      </c>
      <c r="D960" s="4" t="s">
        <v>12</v>
      </c>
      <c r="E960" s="4" t="s">
        <v>41</v>
      </c>
      <c r="F960" s="2" t="s">
        <v>117</v>
      </c>
      <c r="G960" s="1" t="s">
        <v>219</v>
      </c>
      <c r="H960" s="13"/>
      <c r="K960" s="2">
        <v>12</v>
      </c>
      <c r="L960" s="2">
        <f t="shared" si="145"/>
        <v>12</v>
      </c>
      <c r="M960" s="2" t="s">
        <v>565</v>
      </c>
      <c r="N960" s="7">
        <f t="shared" si="146"/>
        <v>24</v>
      </c>
    </row>
    <row r="961" spans="2:14" ht="12.75" customHeight="1" x14ac:dyDescent="0.2">
      <c r="B961" s="4">
        <v>1996</v>
      </c>
      <c r="C961" s="2" t="s">
        <v>30</v>
      </c>
      <c r="D961" s="4" t="s">
        <v>12</v>
      </c>
      <c r="E961" s="4" t="s">
        <v>6</v>
      </c>
      <c r="F961" s="2" t="s">
        <v>117</v>
      </c>
      <c r="G961" s="1" t="s">
        <v>220</v>
      </c>
      <c r="H961" s="13">
        <v>3</v>
      </c>
      <c r="K961" s="2">
        <v>12</v>
      </c>
      <c r="L961" s="2">
        <f t="shared" si="145"/>
        <v>15</v>
      </c>
      <c r="M961" s="2" t="s">
        <v>565</v>
      </c>
      <c r="N961" s="7">
        <f t="shared" si="146"/>
        <v>30</v>
      </c>
    </row>
    <row r="962" spans="2:14" ht="12.75" customHeight="1" x14ac:dyDescent="0.2">
      <c r="B962" s="4">
        <v>1996</v>
      </c>
      <c r="C962" s="2" t="s">
        <v>40</v>
      </c>
      <c r="D962" s="4" t="s">
        <v>12</v>
      </c>
      <c r="E962" s="4" t="s">
        <v>41</v>
      </c>
      <c r="F962" s="2" t="s">
        <v>117</v>
      </c>
      <c r="G962" s="1" t="s">
        <v>163</v>
      </c>
      <c r="K962" s="2">
        <v>12</v>
      </c>
      <c r="L962" s="2">
        <f t="shared" si="145"/>
        <v>12</v>
      </c>
      <c r="M962" s="2" t="s">
        <v>565</v>
      </c>
      <c r="N962" s="7">
        <f t="shared" si="146"/>
        <v>24</v>
      </c>
    </row>
    <row r="963" spans="2:14" x14ac:dyDescent="0.2">
      <c r="G963" s="5" t="s">
        <v>563</v>
      </c>
      <c r="H963" s="14">
        <f>SUM(H927:H962)</f>
        <v>33</v>
      </c>
      <c r="I963" s="14">
        <f t="shared" ref="I963:N963" si="147">SUM(I927:I962)</f>
        <v>12</v>
      </c>
      <c r="J963" s="14">
        <f t="shared" si="147"/>
        <v>63</v>
      </c>
      <c r="K963" s="14">
        <f t="shared" si="147"/>
        <v>300</v>
      </c>
      <c r="L963" s="14">
        <f t="shared" si="147"/>
        <v>408</v>
      </c>
      <c r="M963" s="14">
        <f t="shared" si="147"/>
        <v>0</v>
      </c>
      <c r="N963" s="15">
        <f t="shared" si="147"/>
        <v>564</v>
      </c>
    </row>
    <row r="964" spans="2:14" x14ac:dyDescent="0.2">
      <c r="G964" s="1"/>
    </row>
    <row r="965" spans="2:14" x14ac:dyDescent="0.2">
      <c r="B965" s="2" t="s">
        <v>491</v>
      </c>
      <c r="G965" s="1"/>
    </row>
    <row r="966" spans="2:14" x14ac:dyDescent="0.2">
      <c r="G966" s="1"/>
    </row>
    <row r="967" spans="2:14" ht="12.75" customHeight="1" x14ac:dyDescent="0.2">
      <c r="B967" s="4">
        <v>1997</v>
      </c>
      <c r="C967" s="2" t="s">
        <v>21</v>
      </c>
      <c r="D967" s="4" t="s">
        <v>17</v>
      </c>
      <c r="E967" s="4" t="s">
        <v>2</v>
      </c>
      <c r="F967" s="2" t="s">
        <v>154</v>
      </c>
      <c r="G967" s="1" t="s">
        <v>492</v>
      </c>
      <c r="H967" s="13"/>
      <c r="I967" s="2">
        <v>6</v>
      </c>
      <c r="L967" s="2">
        <f>SUM(H967:K967)</f>
        <v>6</v>
      </c>
      <c r="N967" s="7">
        <f>IF(OR(M967=0,M967=""),L967,L967*2)</f>
        <v>6</v>
      </c>
    </row>
    <row r="968" spans="2:14" ht="12.75" customHeight="1" x14ac:dyDescent="0.2">
      <c r="B968" s="4">
        <v>1999</v>
      </c>
      <c r="C968" s="2" t="s">
        <v>135</v>
      </c>
      <c r="D968" s="4" t="s">
        <v>1</v>
      </c>
      <c r="E968" s="4" t="s">
        <v>14</v>
      </c>
      <c r="F968" s="2" t="s">
        <v>154</v>
      </c>
      <c r="G968" s="1" t="s">
        <v>43</v>
      </c>
      <c r="H968" s="13"/>
      <c r="L968" s="2">
        <f>SUM(H968:K968)</f>
        <v>0</v>
      </c>
      <c r="N968" s="7">
        <f>IF(OR(M968=0,M968=""),L968,L968*2)</f>
        <v>0</v>
      </c>
    </row>
    <row r="969" spans="2:14" ht="12.75" customHeight="1" x14ac:dyDescent="0.2">
      <c r="B969" s="4">
        <v>1999</v>
      </c>
      <c r="C969" s="2" t="s">
        <v>32</v>
      </c>
      <c r="D969" s="4" t="s">
        <v>17</v>
      </c>
      <c r="E969" s="4" t="s">
        <v>14</v>
      </c>
      <c r="F969" s="2" t="s">
        <v>154</v>
      </c>
      <c r="G969" s="1" t="s">
        <v>96</v>
      </c>
      <c r="H969" s="13"/>
      <c r="I969" s="2">
        <v>6</v>
      </c>
      <c r="L969" s="2">
        <f>SUM(H969:K969)</f>
        <v>6</v>
      </c>
      <c r="M969" s="2" t="s">
        <v>565</v>
      </c>
      <c r="N969" s="7">
        <f>IF(OR(M969=0,M969=""),L969,L969*2)</f>
        <v>12</v>
      </c>
    </row>
    <row r="970" spans="2:14" ht="12.75" customHeight="1" x14ac:dyDescent="0.2">
      <c r="B970" s="4">
        <v>2001</v>
      </c>
      <c r="C970" s="2" t="s">
        <v>46</v>
      </c>
      <c r="D970" s="4" t="s">
        <v>17</v>
      </c>
      <c r="E970" s="4" t="s">
        <v>14</v>
      </c>
      <c r="F970" s="2" t="s">
        <v>121</v>
      </c>
      <c r="G970" s="1" t="s">
        <v>493</v>
      </c>
      <c r="H970" s="13">
        <v>3</v>
      </c>
      <c r="I970" s="2">
        <v>6</v>
      </c>
      <c r="L970" s="2">
        <f>SUM(H970:K970)</f>
        <v>9</v>
      </c>
      <c r="N970" s="7">
        <f>IF(OR(M970=0,M970=""),L970,L970*2)</f>
        <v>9</v>
      </c>
    </row>
    <row r="971" spans="2:14" ht="12.75" customHeight="1" x14ac:dyDescent="0.2">
      <c r="B971" s="4">
        <v>2001</v>
      </c>
      <c r="C971" s="2" t="s">
        <v>86</v>
      </c>
      <c r="D971" s="4" t="s">
        <v>5</v>
      </c>
      <c r="E971" s="4" t="s">
        <v>14</v>
      </c>
      <c r="F971" s="2" t="s">
        <v>154</v>
      </c>
      <c r="G971" s="1" t="s">
        <v>494</v>
      </c>
      <c r="H971" s="2">
        <v>3</v>
      </c>
      <c r="J971" s="2">
        <v>9</v>
      </c>
      <c r="L971" s="2">
        <f>SUM(H971:K971)</f>
        <v>12</v>
      </c>
      <c r="N971" s="7">
        <f>IF(OR(M971=0,M971=""),L971,L971*2)</f>
        <v>12</v>
      </c>
    </row>
    <row r="972" spans="2:14" x14ac:dyDescent="0.2">
      <c r="G972" s="5" t="s">
        <v>563</v>
      </c>
      <c r="H972" s="14">
        <f>SUM(H967:H971)</f>
        <v>6</v>
      </c>
      <c r="I972" s="14">
        <f t="shared" ref="I972:N972" si="148">SUM(I967:I971)</f>
        <v>18</v>
      </c>
      <c r="J972" s="14">
        <f t="shared" si="148"/>
        <v>9</v>
      </c>
      <c r="K972" s="14">
        <f t="shared" si="148"/>
        <v>0</v>
      </c>
      <c r="L972" s="14">
        <f t="shared" si="148"/>
        <v>33</v>
      </c>
      <c r="M972" s="14">
        <f t="shared" si="148"/>
        <v>0</v>
      </c>
      <c r="N972" s="15">
        <f t="shared" si="148"/>
        <v>39</v>
      </c>
    </row>
    <row r="973" spans="2:14" x14ac:dyDescent="0.2">
      <c r="G973" s="1"/>
    </row>
    <row r="974" spans="2:14" x14ac:dyDescent="0.2">
      <c r="B974" s="2" t="s">
        <v>495</v>
      </c>
      <c r="G974" s="1"/>
    </row>
    <row r="975" spans="2:14" x14ac:dyDescent="0.2">
      <c r="G975" s="1"/>
    </row>
    <row r="976" spans="2:14" ht="12.75" customHeight="1" x14ac:dyDescent="0.2">
      <c r="B976" s="4">
        <v>1998</v>
      </c>
      <c r="C976" s="2" t="s">
        <v>180</v>
      </c>
      <c r="D976" s="4" t="s">
        <v>5</v>
      </c>
      <c r="E976" s="4" t="s">
        <v>14</v>
      </c>
      <c r="F976" s="2" t="s">
        <v>150</v>
      </c>
      <c r="G976" s="1" t="s">
        <v>39</v>
      </c>
      <c r="H976" s="13"/>
      <c r="J976" s="2">
        <v>9</v>
      </c>
      <c r="L976" s="2">
        <f t="shared" ref="L976:L985" si="149">SUM(H976:K976)</f>
        <v>9</v>
      </c>
      <c r="N976" s="7">
        <f t="shared" ref="N976:N985" si="150">IF(OR(M976=0,M976=""),L976,L976*2)</f>
        <v>9</v>
      </c>
    </row>
    <row r="977" spans="2:14" ht="12.75" customHeight="1" x14ac:dyDescent="0.2">
      <c r="B977" s="4">
        <v>1999</v>
      </c>
      <c r="C977" s="2" t="s">
        <v>182</v>
      </c>
      <c r="D977" s="4" t="s">
        <v>5</v>
      </c>
      <c r="E977" s="4" t="s">
        <v>14</v>
      </c>
      <c r="F977" s="2" t="s">
        <v>150</v>
      </c>
      <c r="G977" s="1" t="s">
        <v>65</v>
      </c>
      <c r="H977" s="13"/>
      <c r="J977" s="2">
        <v>9</v>
      </c>
      <c r="L977" s="2">
        <f t="shared" si="149"/>
        <v>9</v>
      </c>
      <c r="N977" s="7">
        <f t="shared" si="150"/>
        <v>9</v>
      </c>
    </row>
    <row r="978" spans="2:14" ht="12.75" customHeight="1" x14ac:dyDescent="0.2">
      <c r="B978" s="4">
        <v>2000</v>
      </c>
      <c r="C978" s="2" t="s">
        <v>195</v>
      </c>
      <c r="D978" s="4" t="s">
        <v>12</v>
      </c>
      <c r="E978" s="4" t="s">
        <v>14</v>
      </c>
      <c r="F978" s="2" t="s">
        <v>150</v>
      </c>
      <c r="G978" s="1" t="s">
        <v>496</v>
      </c>
      <c r="H978" s="13">
        <v>3</v>
      </c>
      <c r="K978" s="2">
        <v>12</v>
      </c>
      <c r="L978" s="2">
        <f t="shared" si="149"/>
        <v>15</v>
      </c>
      <c r="N978" s="7">
        <f t="shared" si="150"/>
        <v>15</v>
      </c>
    </row>
    <row r="979" spans="2:14" ht="12.75" customHeight="1" x14ac:dyDescent="0.2">
      <c r="B979" s="4">
        <v>2000</v>
      </c>
      <c r="C979" s="2" t="s">
        <v>182</v>
      </c>
      <c r="D979" s="4" t="s">
        <v>12</v>
      </c>
      <c r="E979" s="4" t="s">
        <v>14</v>
      </c>
      <c r="F979" s="2" t="s">
        <v>150</v>
      </c>
      <c r="G979" s="1" t="s">
        <v>45</v>
      </c>
      <c r="H979" s="13"/>
      <c r="K979" s="2">
        <v>12</v>
      </c>
      <c r="L979" s="2">
        <f t="shared" si="149"/>
        <v>12</v>
      </c>
      <c r="N979" s="7">
        <f t="shared" si="150"/>
        <v>12</v>
      </c>
    </row>
    <row r="980" spans="2:14" ht="12.75" customHeight="1" x14ac:dyDescent="0.2">
      <c r="B980" s="4">
        <v>2000</v>
      </c>
      <c r="C980" s="2" t="s">
        <v>160</v>
      </c>
      <c r="D980" s="4" t="s">
        <v>5</v>
      </c>
      <c r="E980" s="4" t="s">
        <v>14</v>
      </c>
      <c r="F980" s="2" t="s">
        <v>150</v>
      </c>
      <c r="G980" s="1" t="s">
        <v>475</v>
      </c>
      <c r="H980" s="13"/>
      <c r="J980" s="2">
        <v>9</v>
      </c>
      <c r="L980" s="2">
        <f t="shared" si="149"/>
        <v>9</v>
      </c>
      <c r="M980" s="2" t="s">
        <v>565</v>
      </c>
      <c r="N980" s="7">
        <f t="shared" si="150"/>
        <v>18</v>
      </c>
    </row>
    <row r="981" spans="2:14" ht="12.75" customHeight="1" x14ac:dyDescent="0.2">
      <c r="B981" s="4">
        <v>2001</v>
      </c>
      <c r="C981" s="2" t="s">
        <v>195</v>
      </c>
      <c r="D981" s="4" t="s">
        <v>12</v>
      </c>
      <c r="E981" s="4" t="s">
        <v>14</v>
      </c>
      <c r="F981" s="2" t="s">
        <v>150</v>
      </c>
      <c r="G981" s="1" t="s">
        <v>43</v>
      </c>
      <c r="H981" s="13"/>
      <c r="K981" s="2">
        <v>12</v>
      </c>
      <c r="L981" s="2">
        <f t="shared" si="149"/>
        <v>12</v>
      </c>
      <c r="N981" s="7">
        <f t="shared" si="150"/>
        <v>12</v>
      </c>
    </row>
    <row r="982" spans="2:14" ht="12.75" customHeight="1" x14ac:dyDescent="0.2">
      <c r="B982" s="4">
        <v>2002</v>
      </c>
      <c r="C982" s="2" t="s">
        <v>78</v>
      </c>
      <c r="D982" s="4" t="s">
        <v>17</v>
      </c>
      <c r="E982" s="4" t="s">
        <v>14</v>
      </c>
      <c r="F982" s="2" t="s">
        <v>121</v>
      </c>
      <c r="G982" s="1" t="s">
        <v>497</v>
      </c>
      <c r="H982" s="13">
        <v>3</v>
      </c>
      <c r="I982" s="2">
        <v>6</v>
      </c>
      <c r="L982" s="2">
        <f t="shared" si="149"/>
        <v>9</v>
      </c>
      <c r="M982" s="2" t="s">
        <v>565</v>
      </c>
      <c r="N982" s="7">
        <f t="shared" si="150"/>
        <v>18</v>
      </c>
    </row>
    <row r="983" spans="2:14" ht="12.75" customHeight="1" x14ac:dyDescent="0.2">
      <c r="B983" s="4">
        <v>2002</v>
      </c>
      <c r="C983" s="2" t="s">
        <v>30</v>
      </c>
      <c r="D983" s="4" t="s">
        <v>17</v>
      </c>
      <c r="E983" s="4" t="s">
        <v>6</v>
      </c>
      <c r="F983" s="2" t="s">
        <v>150</v>
      </c>
      <c r="G983" s="1" t="s">
        <v>15</v>
      </c>
      <c r="H983" s="13"/>
      <c r="I983" s="2">
        <v>6</v>
      </c>
      <c r="L983" s="2">
        <f t="shared" si="149"/>
        <v>6</v>
      </c>
      <c r="M983" s="2" t="s">
        <v>565</v>
      </c>
      <c r="N983" s="7">
        <f t="shared" si="150"/>
        <v>12</v>
      </c>
    </row>
    <row r="984" spans="2:14" ht="12.75" customHeight="1" x14ac:dyDescent="0.2">
      <c r="B984" s="4">
        <v>2002</v>
      </c>
      <c r="C984" s="2" t="s">
        <v>32</v>
      </c>
      <c r="D984" s="4" t="s">
        <v>17</v>
      </c>
      <c r="E984" s="4" t="s">
        <v>14</v>
      </c>
      <c r="F984" s="2" t="s">
        <v>150</v>
      </c>
      <c r="G984" s="1" t="s">
        <v>43</v>
      </c>
      <c r="H984" s="13"/>
      <c r="I984" s="2">
        <v>6</v>
      </c>
      <c r="L984" s="2">
        <f t="shared" si="149"/>
        <v>6</v>
      </c>
      <c r="M984" s="2" t="s">
        <v>565</v>
      </c>
      <c r="N984" s="7">
        <f t="shared" si="150"/>
        <v>12</v>
      </c>
    </row>
    <row r="985" spans="2:14" ht="12.75" customHeight="1" x14ac:dyDescent="0.2">
      <c r="B985" s="4">
        <v>2002</v>
      </c>
      <c r="C985" s="2" t="s">
        <v>292</v>
      </c>
      <c r="D985" s="4" t="s">
        <v>17</v>
      </c>
      <c r="E985" s="4" t="s">
        <v>14</v>
      </c>
      <c r="F985" s="2" t="s">
        <v>150</v>
      </c>
      <c r="G985" s="1" t="s">
        <v>28</v>
      </c>
      <c r="I985" s="2">
        <v>6</v>
      </c>
      <c r="L985" s="2">
        <f t="shared" si="149"/>
        <v>6</v>
      </c>
      <c r="M985" s="2" t="s">
        <v>565</v>
      </c>
      <c r="N985" s="7">
        <f t="shared" si="150"/>
        <v>12</v>
      </c>
    </row>
    <row r="986" spans="2:14" x14ac:dyDescent="0.2">
      <c r="G986" s="5" t="s">
        <v>563</v>
      </c>
      <c r="H986" s="14">
        <f>SUM(H976:H985)</f>
        <v>6</v>
      </c>
      <c r="I986" s="14">
        <f t="shared" ref="I986:N986" si="151">SUM(I976:I985)</f>
        <v>24</v>
      </c>
      <c r="J986" s="14">
        <f t="shared" si="151"/>
        <v>27</v>
      </c>
      <c r="K986" s="14">
        <f t="shared" si="151"/>
        <v>36</v>
      </c>
      <c r="L986" s="14">
        <f t="shared" si="151"/>
        <v>93</v>
      </c>
      <c r="M986" s="14">
        <f t="shared" si="151"/>
        <v>0</v>
      </c>
      <c r="N986" s="15">
        <f t="shared" si="151"/>
        <v>129</v>
      </c>
    </row>
    <row r="987" spans="2:14" x14ac:dyDescent="0.2">
      <c r="G987" s="1"/>
    </row>
    <row r="988" spans="2:14" x14ac:dyDescent="0.2">
      <c r="B988" s="2" t="s">
        <v>498</v>
      </c>
      <c r="G988" s="1"/>
    </row>
    <row r="989" spans="2:14" x14ac:dyDescent="0.2">
      <c r="G989" s="1"/>
    </row>
    <row r="990" spans="2:14" ht="12.75" customHeight="1" x14ac:dyDescent="0.2">
      <c r="B990" s="4">
        <v>1998</v>
      </c>
      <c r="C990" s="2" t="s">
        <v>78</v>
      </c>
      <c r="D990" s="4" t="s">
        <v>166</v>
      </c>
      <c r="E990" s="4" t="s">
        <v>14</v>
      </c>
      <c r="F990" s="2" t="s">
        <v>150</v>
      </c>
      <c r="G990" s="1" t="s">
        <v>137</v>
      </c>
      <c r="H990" s="13">
        <v>3</v>
      </c>
      <c r="L990" s="2">
        <f t="shared" ref="L990:L1014" si="152">SUM(H990:K990)</f>
        <v>3</v>
      </c>
      <c r="M990" s="2" t="s">
        <v>565</v>
      </c>
      <c r="N990" s="7">
        <f t="shared" ref="N990:N1014" si="153">IF(OR(M990=0,M990=""),L990,L990*2)</f>
        <v>6</v>
      </c>
    </row>
    <row r="991" spans="2:14" ht="12.75" customHeight="1" x14ac:dyDescent="0.2">
      <c r="B991" s="4">
        <v>1998</v>
      </c>
      <c r="C991" s="2" t="s">
        <v>11</v>
      </c>
      <c r="D991" s="4" t="s">
        <v>17</v>
      </c>
      <c r="E991" s="4" t="s">
        <v>6</v>
      </c>
      <c r="F991" s="2" t="s">
        <v>150</v>
      </c>
      <c r="G991" s="1" t="s">
        <v>26</v>
      </c>
      <c r="H991" s="13"/>
      <c r="I991" s="2">
        <v>3</v>
      </c>
      <c r="L991" s="2">
        <f t="shared" si="152"/>
        <v>3</v>
      </c>
      <c r="N991" s="7">
        <f t="shared" si="153"/>
        <v>3</v>
      </c>
    </row>
    <row r="992" spans="2:14" ht="12.75" customHeight="1" x14ac:dyDescent="0.2">
      <c r="B992" s="4">
        <v>1999</v>
      </c>
      <c r="C992" s="2" t="s">
        <v>135</v>
      </c>
      <c r="D992" s="4" t="s">
        <v>12</v>
      </c>
      <c r="E992" s="4" t="s">
        <v>14</v>
      </c>
      <c r="F992" s="2" t="s">
        <v>150</v>
      </c>
      <c r="G992" s="1" t="s">
        <v>499</v>
      </c>
      <c r="H992" s="13"/>
      <c r="K992" s="2">
        <v>12</v>
      </c>
      <c r="L992" s="2">
        <f t="shared" si="152"/>
        <v>12</v>
      </c>
      <c r="N992" s="7">
        <f t="shared" si="153"/>
        <v>12</v>
      </c>
    </row>
    <row r="993" spans="2:14" ht="12.75" customHeight="1" x14ac:dyDescent="0.2">
      <c r="B993" s="4">
        <v>1999</v>
      </c>
      <c r="C993" s="2" t="s">
        <v>279</v>
      </c>
      <c r="D993" s="4" t="s">
        <v>12</v>
      </c>
      <c r="E993" s="4" t="s">
        <v>14</v>
      </c>
      <c r="F993" s="2" t="s">
        <v>154</v>
      </c>
      <c r="G993" s="1" t="s">
        <v>404</v>
      </c>
      <c r="H993" s="13"/>
      <c r="K993" s="2">
        <v>12</v>
      </c>
      <c r="L993" s="2">
        <f t="shared" si="152"/>
        <v>12</v>
      </c>
      <c r="N993" s="7">
        <f t="shared" si="153"/>
        <v>12</v>
      </c>
    </row>
    <row r="994" spans="2:14" ht="12.75" customHeight="1" x14ac:dyDescent="0.2">
      <c r="B994" s="4">
        <v>2000</v>
      </c>
      <c r="C994" s="2" t="s">
        <v>40</v>
      </c>
      <c r="D994" s="4" t="s">
        <v>5</v>
      </c>
      <c r="E994" s="4" t="s">
        <v>41</v>
      </c>
      <c r="F994" s="2" t="s">
        <v>150</v>
      </c>
      <c r="G994" s="1" t="s">
        <v>335</v>
      </c>
      <c r="H994" s="13">
        <v>3</v>
      </c>
      <c r="J994" s="2">
        <v>9</v>
      </c>
      <c r="L994" s="2">
        <f t="shared" si="152"/>
        <v>12</v>
      </c>
      <c r="M994" s="2" t="s">
        <v>565</v>
      </c>
      <c r="N994" s="7">
        <f t="shared" si="153"/>
        <v>24</v>
      </c>
    </row>
    <row r="995" spans="2:14" ht="12.75" customHeight="1" x14ac:dyDescent="0.2">
      <c r="B995" s="4">
        <v>2001</v>
      </c>
      <c r="C995" s="2" t="s">
        <v>32</v>
      </c>
      <c r="D995" s="4" t="s">
        <v>12</v>
      </c>
      <c r="E995" s="4" t="s">
        <v>14</v>
      </c>
      <c r="F995" s="2" t="s">
        <v>150</v>
      </c>
      <c r="G995" s="1" t="s">
        <v>45</v>
      </c>
      <c r="H995" s="13"/>
      <c r="K995" s="2">
        <v>12</v>
      </c>
      <c r="L995" s="2">
        <f t="shared" si="152"/>
        <v>12</v>
      </c>
      <c r="M995" s="2" t="s">
        <v>565</v>
      </c>
      <c r="N995" s="7">
        <f t="shared" si="153"/>
        <v>24</v>
      </c>
    </row>
    <row r="996" spans="2:14" ht="12.75" customHeight="1" x14ac:dyDescent="0.2">
      <c r="B996" s="4">
        <v>2002</v>
      </c>
      <c r="C996" s="2" t="s">
        <v>135</v>
      </c>
      <c r="D996" s="4" t="s">
        <v>5</v>
      </c>
      <c r="E996" s="4" t="s">
        <v>14</v>
      </c>
      <c r="F996" s="2" t="s">
        <v>154</v>
      </c>
      <c r="G996" s="1" t="s">
        <v>88</v>
      </c>
      <c r="H996" s="13"/>
      <c r="J996" s="2">
        <v>9</v>
      </c>
      <c r="L996" s="2">
        <f t="shared" si="152"/>
        <v>9</v>
      </c>
      <c r="N996" s="7">
        <f t="shared" si="153"/>
        <v>9</v>
      </c>
    </row>
    <row r="997" spans="2:14" ht="12.75" customHeight="1" x14ac:dyDescent="0.2">
      <c r="B997" s="4">
        <v>2002</v>
      </c>
      <c r="C997" s="2" t="s">
        <v>30</v>
      </c>
      <c r="D997" s="4" t="s">
        <v>12</v>
      </c>
      <c r="E997" s="4" t="s">
        <v>6</v>
      </c>
      <c r="F997" s="2" t="s">
        <v>154</v>
      </c>
      <c r="G997" s="1" t="s">
        <v>7</v>
      </c>
      <c r="H997" s="13"/>
      <c r="K997" s="2">
        <v>12</v>
      </c>
      <c r="L997" s="2">
        <f t="shared" si="152"/>
        <v>12</v>
      </c>
      <c r="M997" s="2" t="s">
        <v>565</v>
      </c>
      <c r="N997" s="7">
        <f t="shared" si="153"/>
        <v>24</v>
      </c>
    </row>
    <row r="998" spans="2:14" ht="12.75" customHeight="1" x14ac:dyDescent="0.2">
      <c r="B998" s="4">
        <v>2002</v>
      </c>
      <c r="C998" s="2" t="s">
        <v>40</v>
      </c>
      <c r="D998" s="4" t="s">
        <v>12</v>
      </c>
      <c r="E998" s="4" t="s">
        <v>41</v>
      </c>
      <c r="F998" s="2" t="s">
        <v>154</v>
      </c>
      <c r="G998" s="1" t="s">
        <v>500</v>
      </c>
      <c r="H998" s="13">
        <v>3</v>
      </c>
      <c r="K998" s="2">
        <v>12</v>
      </c>
      <c r="L998" s="2">
        <f t="shared" si="152"/>
        <v>15</v>
      </c>
      <c r="M998" s="2" t="s">
        <v>565</v>
      </c>
      <c r="N998" s="7">
        <f t="shared" si="153"/>
        <v>30</v>
      </c>
    </row>
    <row r="999" spans="2:14" ht="12.75" customHeight="1" x14ac:dyDescent="0.2">
      <c r="B999" s="4">
        <v>2002</v>
      </c>
      <c r="C999" s="2" t="s">
        <v>32</v>
      </c>
      <c r="D999" s="4" t="s">
        <v>12</v>
      </c>
      <c r="E999" s="4" t="s">
        <v>14</v>
      </c>
      <c r="F999" s="2" t="s">
        <v>154</v>
      </c>
      <c r="G999" s="1" t="s">
        <v>15</v>
      </c>
      <c r="H999" s="13"/>
      <c r="K999" s="2">
        <v>12</v>
      </c>
      <c r="L999" s="2">
        <f t="shared" si="152"/>
        <v>12</v>
      </c>
      <c r="M999" s="2" t="s">
        <v>565</v>
      </c>
      <c r="N999" s="7">
        <f t="shared" si="153"/>
        <v>24</v>
      </c>
    </row>
    <row r="1000" spans="2:14" ht="12.75" customHeight="1" x14ac:dyDescent="0.2">
      <c r="B1000" s="4">
        <v>2003</v>
      </c>
      <c r="C1000" s="2" t="s">
        <v>78</v>
      </c>
      <c r="D1000" s="4" t="s">
        <v>12</v>
      </c>
      <c r="E1000" s="4" t="s">
        <v>14</v>
      </c>
      <c r="F1000" s="2" t="s">
        <v>154</v>
      </c>
      <c r="G1000" s="1" t="s">
        <v>501</v>
      </c>
      <c r="H1000" s="13">
        <v>3</v>
      </c>
      <c r="K1000" s="2">
        <v>12</v>
      </c>
      <c r="L1000" s="2">
        <f t="shared" si="152"/>
        <v>15</v>
      </c>
      <c r="M1000" s="2" t="s">
        <v>565</v>
      </c>
      <c r="N1000" s="7">
        <f t="shared" si="153"/>
        <v>30</v>
      </c>
    </row>
    <row r="1001" spans="2:14" ht="12.75" customHeight="1" x14ac:dyDescent="0.2">
      <c r="B1001" s="4">
        <v>2003</v>
      </c>
      <c r="C1001" s="2" t="s">
        <v>40</v>
      </c>
      <c r="D1001" s="4" t="s">
        <v>12</v>
      </c>
      <c r="E1001" s="4" t="s">
        <v>41</v>
      </c>
      <c r="F1001" s="2" t="s">
        <v>154</v>
      </c>
      <c r="G1001" s="1" t="s">
        <v>67</v>
      </c>
      <c r="H1001" s="13"/>
      <c r="K1001" s="2">
        <v>12</v>
      </c>
      <c r="L1001" s="2">
        <f t="shared" si="152"/>
        <v>12</v>
      </c>
      <c r="M1001" s="2" t="s">
        <v>565</v>
      </c>
      <c r="N1001" s="7">
        <f t="shared" si="153"/>
        <v>24</v>
      </c>
    </row>
    <row r="1002" spans="2:14" ht="12.75" customHeight="1" x14ac:dyDescent="0.2">
      <c r="B1002" s="4">
        <v>2005</v>
      </c>
      <c r="C1002" s="2" t="s">
        <v>135</v>
      </c>
      <c r="D1002" s="4" t="s">
        <v>17</v>
      </c>
      <c r="E1002" s="4" t="s">
        <v>14</v>
      </c>
      <c r="F1002" s="2" t="s">
        <v>150</v>
      </c>
      <c r="G1002" s="1" t="s">
        <v>502</v>
      </c>
      <c r="H1002" s="13">
        <v>3</v>
      </c>
      <c r="I1002" s="2">
        <v>6</v>
      </c>
      <c r="L1002" s="2">
        <f t="shared" si="152"/>
        <v>9</v>
      </c>
      <c r="N1002" s="7">
        <f t="shared" si="153"/>
        <v>9</v>
      </c>
    </row>
    <row r="1003" spans="2:14" ht="12.75" customHeight="1" x14ac:dyDescent="0.2">
      <c r="B1003" s="4">
        <v>2005</v>
      </c>
      <c r="C1003" s="2" t="s">
        <v>32</v>
      </c>
      <c r="D1003" s="4" t="s">
        <v>1</v>
      </c>
      <c r="E1003" s="4" t="s">
        <v>14</v>
      </c>
      <c r="F1003" s="2" t="s">
        <v>150</v>
      </c>
      <c r="G1003" s="1" t="s">
        <v>91</v>
      </c>
      <c r="H1003" s="13">
        <v>3</v>
      </c>
      <c r="L1003" s="2">
        <f t="shared" si="152"/>
        <v>3</v>
      </c>
      <c r="M1003" s="2" t="s">
        <v>565</v>
      </c>
      <c r="N1003" s="7">
        <f t="shared" si="153"/>
        <v>6</v>
      </c>
    </row>
    <row r="1004" spans="2:14" ht="12.75" customHeight="1" x14ac:dyDescent="0.2">
      <c r="B1004" s="4">
        <v>2008</v>
      </c>
      <c r="C1004" s="2" t="s">
        <v>553</v>
      </c>
      <c r="D1004" s="4" t="s">
        <v>5</v>
      </c>
      <c r="E1004" s="4" t="s">
        <v>14</v>
      </c>
      <c r="F1004" s="2" t="s">
        <v>154</v>
      </c>
      <c r="G1004" s="1" t="s">
        <v>503</v>
      </c>
      <c r="H1004" s="13">
        <v>3</v>
      </c>
      <c r="J1004" s="2">
        <v>9</v>
      </c>
      <c r="L1004" s="2">
        <f t="shared" si="152"/>
        <v>12</v>
      </c>
      <c r="N1004" s="7">
        <f t="shared" si="153"/>
        <v>12</v>
      </c>
    </row>
    <row r="1005" spans="2:14" ht="12.75" customHeight="1" x14ac:dyDescent="0.2">
      <c r="B1005" s="4">
        <v>2008</v>
      </c>
      <c r="C1005" s="2" t="s">
        <v>40</v>
      </c>
      <c r="D1005" s="4" t="s">
        <v>12</v>
      </c>
      <c r="E1005" s="4" t="s">
        <v>41</v>
      </c>
      <c r="F1005" s="2" t="s">
        <v>150</v>
      </c>
      <c r="G1005" s="1" t="s">
        <v>28</v>
      </c>
      <c r="H1005" s="13"/>
      <c r="K1005" s="2">
        <v>12</v>
      </c>
      <c r="L1005" s="2">
        <f t="shared" si="152"/>
        <v>12</v>
      </c>
      <c r="M1005" s="2" t="s">
        <v>565</v>
      </c>
      <c r="N1005" s="7">
        <f t="shared" si="153"/>
        <v>24</v>
      </c>
    </row>
    <row r="1006" spans="2:14" ht="12.75" customHeight="1" x14ac:dyDescent="0.2">
      <c r="B1006" s="4">
        <v>2008</v>
      </c>
      <c r="C1006" s="2" t="s">
        <v>32</v>
      </c>
      <c r="D1006" s="4" t="s">
        <v>17</v>
      </c>
      <c r="E1006" s="4" t="s">
        <v>14</v>
      </c>
      <c r="F1006" s="2" t="s">
        <v>154</v>
      </c>
      <c r="G1006" s="1" t="s">
        <v>504</v>
      </c>
      <c r="H1006" s="13">
        <v>6</v>
      </c>
      <c r="I1006" s="2">
        <v>6</v>
      </c>
      <c r="L1006" s="2">
        <f t="shared" si="152"/>
        <v>12</v>
      </c>
      <c r="M1006" s="2" t="s">
        <v>565</v>
      </c>
      <c r="N1006" s="7">
        <f t="shared" si="153"/>
        <v>24</v>
      </c>
    </row>
    <row r="1007" spans="2:14" ht="12.75" customHeight="1" x14ac:dyDescent="0.2">
      <c r="B1007" s="4">
        <v>2008</v>
      </c>
      <c r="C1007" s="2" t="s">
        <v>554</v>
      </c>
      <c r="D1007" s="4" t="s">
        <v>293</v>
      </c>
      <c r="E1007" s="4" t="s">
        <v>14</v>
      </c>
      <c r="F1007" s="2" t="s">
        <v>150</v>
      </c>
      <c r="G1007" s="1" t="s">
        <v>505</v>
      </c>
      <c r="H1007" s="13"/>
      <c r="L1007" s="2">
        <f t="shared" si="152"/>
        <v>0</v>
      </c>
      <c r="N1007" s="7">
        <f t="shared" si="153"/>
        <v>0</v>
      </c>
    </row>
    <row r="1008" spans="2:14" ht="12.75" customHeight="1" x14ac:dyDescent="0.2">
      <c r="B1008" s="4">
        <v>2009</v>
      </c>
      <c r="C1008" s="2" t="s">
        <v>290</v>
      </c>
      <c r="D1008" s="4" t="s">
        <v>5</v>
      </c>
      <c r="E1008" s="4" t="s">
        <v>14</v>
      </c>
      <c r="F1008" s="2" t="s">
        <v>150</v>
      </c>
      <c r="G1008" s="1" t="s">
        <v>506</v>
      </c>
      <c r="H1008" s="13">
        <v>3</v>
      </c>
      <c r="J1008" s="2">
        <v>9</v>
      </c>
      <c r="L1008" s="2">
        <f t="shared" si="152"/>
        <v>12</v>
      </c>
      <c r="N1008" s="7">
        <f t="shared" si="153"/>
        <v>12</v>
      </c>
    </row>
    <row r="1009" spans="2:14" ht="12.75" customHeight="1" x14ac:dyDescent="0.2">
      <c r="B1009" s="4">
        <v>2009</v>
      </c>
      <c r="C1009" s="2" t="s">
        <v>135</v>
      </c>
      <c r="D1009" s="4" t="s">
        <v>5</v>
      </c>
      <c r="E1009" s="4" t="s">
        <v>14</v>
      </c>
      <c r="F1009" s="2" t="s">
        <v>154</v>
      </c>
      <c r="G1009" s="1" t="s">
        <v>212</v>
      </c>
      <c r="H1009" s="13"/>
      <c r="J1009" s="2">
        <v>9</v>
      </c>
      <c r="L1009" s="2">
        <f t="shared" si="152"/>
        <v>9</v>
      </c>
      <c r="N1009" s="7">
        <f t="shared" si="153"/>
        <v>9</v>
      </c>
    </row>
    <row r="1010" spans="2:14" ht="12.75" customHeight="1" x14ac:dyDescent="0.2">
      <c r="B1010" s="4">
        <v>2009</v>
      </c>
      <c r="C1010" s="2" t="s">
        <v>40</v>
      </c>
      <c r="D1010" s="4" t="s">
        <v>12</v>
      </c>
      <c r="E1010" s="4" t="s">
        <v>41</v>
      </c>
      <c r="F1010" s="2" t="s">
        <v>154</v>
      </c>
      <c r="G1010" s="1" t="s">
        <v>134</v>
      </c>
      <c r="H1010" s="13">
        <v>3</v>
      </c>
      <c r="K1010" s="2">
        <v>12</v>
      </c>
      <c r="L1010" s="2">
        <f t="shared" si="152"/>
        <v>15</v>
      </c>
      <c r="M1010" s="2" t="s">
        <v>565</v>
      </c>
      <c r="N1010" s="7">
        <f t="shared" si="153"/>
        <v>30</v>
      </c>
    </row>
    <row r="1011" spans="2:14" ht="12.75" customHeight="1" x14ac:dyDescent="0.2">
      <c r="B1011" s="4">
        <v>2009</v>
      </c>
      <c r="C1011" s="2" t="s">
        <v>554</v>
      </c>
      <c r="D1011" s="4" t="s">
        <v>293</v>
      </c>
      <c r="E1011" s="4" t="s">
        <v>14</v>
      </c>
      <c r="F1011" s="2" t="s">
        <v>154</v>
      </c>
      <c r="G1011" s="1" t="s">
        <v>507</v>
      </c>
      <c r="H1011" s="13">
        <v>3</v>
      </c>
      <c r="L1011" s="2">
        <f t="shared" si="152"/>
        <v>3</v>
      </c>
      <c r="N1011" s="7">
        <f t="shared" si="153"/>
        <v>3</v>
      </c>
    </row>
    <row r="1012" spans="2:14" ht="12.75" customHeight="1" x14ac:dyDescent="0.2">
      <c r="B1012" s="4">
        <v>2009</v>
      </c>
      <c r="C1012" s="2" t="s">
        <v>554</v>
      </c>
      <c r="D1012" s="4" t="s">
        <v>12</v>
      </c>
      <c r="E1012" s="4" t="s">
        <v>14</v>
      </c>
      <c r="F1012" s="2" t="s">
        <v>154</v>
      </c>
      <c r="G1012" s="1" t="s">
        <v>90</v>
      </c>
      <c r="H1012" s="13">
        <v>3</v>
      </c>
      <c r="K1012" s="2">
        <v>12</v>
      </c>
      <c r="L1012" s="2">
        <f t="shared" si="152"/>
        <v>15</v>
      </c>
      <c r="M1012" s="2" t="s">
        <v>565</v>
      </c>
      <c r="N1012" s="7">
        <f t="shared" si="153"/>
        <v>30</v>
      </c>
    </row>
    <row r="1013" spans="2:14" ht="12.75" customHeight="1" x14ac:dyDescent="0.2">
      <c r="B1013" s="4">
        <v>2013</v>
      </c>
      <c r="C1013" s="2" t="s">
        <v>311</v>
      </c>
      <c r="D1013" s="4" t="s">
        <v>5</v>
      </c>
      <c r="E1013" s="4" t="s">
        <v>6</v>
      </c>
      <c r="F1013" s="2" t="s">
        <v>154</v>
      </c>
      <c r="G1013" s="1" t="s">
        <v>157</v>
      </c>
      <c r="H1013" s="16"/>
      <c r="J1013" s="2">
        <v>9</v>
      </c>
      <c r="L1013" s="2">
        <f t="shared" si="152"/>
        <v>9</v>
      </c>
      <c r="N1013" s="7">
        <f t="shared" si="153"/>
        <v>9</v>
      </c>
    </row>
    <row r="1014" spans="2:14" ht="12.75" customHeight="1" x14ac:dyDescent="0.2">
      <c r="B1014" s="4">
        <v>2014</v>
      </c>
      <c r="C1014" s="2" t="s">
        <v>508</v>
      </c>
      <c r="D1014" s="4" t="s">
        <v>5</v>
      </c>
      <c r="E1014" s="4" t="s">
        <v>14</v>
      </c>
      <c r="F1014" s="2" t="s">
        <v>150</v>
      </c>
      <c r="G1014" s="1" t="s">
        <v>509</v>
      </c>
      <c r="H1014" s="2">
        <v>3</v>
      </c>
      <c r="J1014" s="2">
        <v>9</v>
      </c>
      <c r="L1014" s="2">
        <f t="shared" si="152"/>
        <v>12</v>
      </c>
      <c r="N1014" s="7">
        <f t="shared" si="153"/>
        <v>12</v>
      </c>
    </row>
    <row r="1015" spans="2:14" x14ac:dyDescent="0.2">
      <c r="G1015" s="5" t="s">
        <v>563</v>
      </c>
      <c r="H1015" s="14">
        <f>SUM(H990:H1014)</f>
        <v>42</v>
      </c>
      <c r="I1015" s="14">
        <f t="shared" ref="I1015:N1015" si="154">SUM(I990:I1014)</f>
        <v>15</v>
      </c>
      <c r="J1015" s="14">
        <f t="shared" si="154"/>
        <v>63</v>
      </c>
      <c r="K1015" s="14">
        <f t="shared" si="154"/>
        <v>132</v>
      </c>
      <c r="L1015" s="14">
        <f t="shared" si="154"/>
        <v>252</v>
      </c>
      <c r="M1015" s="14">
        <f t="shared" si="154"/>
        <v>0</v>
      </c>
      <c r="N1015" s="15">
        <f t="shared" si="154"/>
        <v>402</v>
      </c>
    </row>
    <row r="1016" spans="2:14" x14ac:dyDescent="0.2">
      <c r="G1016" s="1"/>
    </row>
    <row r="1017" spans="2:14" x14ac:dyDescent="0.2">
      <c r="B1017" s="2" t="s">
        <v>510</v>
      </c>
      <c r="G1017" s="1"/>
    </row>
    <row r="1018" spans="2:14" x14ac:dyDescent="0.2">
      <c r="G1018" s="1"/>
    </row>
    <row r="1019" spans="2:14" ht="12.75" customHeight="1" x14ac:dyDescent="0.2">
      <c r="B1019" s="4">
        <v>2004</v>
      </c>
      <c r="C1019" s="2" t="s">
        <v>135</v>
      </c>
      <c r="D1019" s="4" t="s">
        <v>1</v>
      </c>
      <c r="E1019" s="4" t="s">
        <v>14</v>
      </c>
      <c r="F1019" s="2" t="s">
        <v>154</v>
      </c>
      <c r="G1019" s="1" t="s">
        <v>15</v>
      </c>
      <c r="H1019" s="13"/>
      <c r="L1019" s="2">
        <f t="shared" ref="L1019:L1037" si="155">SUM(H1019:K1019)</f>
        <v>0</v>
      </c>
      <c r="N1019" s="7">
        <f t="shared" ref="N1019:N1037" si="156">IF(OR(M1019=0,M1019=""),L1019,L1019*2)</f>
        <v>0</v>
      </c>
    </row>
    <row r="1020" spans="2:14" ht="12.75" customHeight="1" x14ac:dyDescent="0.2">
      <c r="B1020" s="4">
        <v>2004</v>
      </c>
      <c r="C1020" s="2" t="s">
        <v>40</v>
      </c>
      <c r="D1020" s="4" t="s">
        <v>12</v>
      </c>
      <c r="E1020" s="4" t="s">
        <v>41</v>
      </c>
      <c r="F1020" s="2" t="s">
        <v>247</v>
      </c>
      <c r="G1020" s="1" t="s">
        <v>81</v>
      </c>
      <c r="H1020" s="13"/>
      <c r="K1020" s="2">
        <v>12</v>
      </c>
      <c r="L1020" s="2">
        <f t="shared" si="155"/>
        <v>12</v>
      </c>
      <c r="M1020" s="2" t="s">
        <v>565</v>
      </c>
      <c r="N1020" s="7">
        <f t="shared" si="156"/>
        <v>24</v>
      </c>
    </row>
    <row r="1021" spans="2:14" ht="12.75" customHeight="1" x14ac:dyDescent="0.2">
      <c r="B1021" s="4">
        <v>2004</v>
      </c>
      <c r="C1021" s="2" t="s">
        <v>529</v>
      </c>
      <c r="D1021" s="4" t="s">
        <v>12</v>
      </c>
      <c r="E1021" s="4" t="s">
        <v>14</v>
      </c>
      <c r="F1021" s="2" t="s">
        <v>247</v>
      </c>
      <c r="G1021" s="1" t="s">
        <v>148</v>
      </c>
      <c r="H1021" s="13"/>
      <c r="K1021" s="2">
        <v>12</v>
      </c>
      <c r="L1021" s="2">
        <f t="shared" si="155"/>
        <v>12</v>
      </c>
      <c r="M1021" s="2" t="s">
        <v>565</v>
      </c>
      <c r="N1021" s="7">
        <f t="shared" si="156"/>
        <v>24</v>
      </c>
    </row>
    <row r="1022" spans="2:14" ht="12.75" customHeight="1" x14ac:dyDescent="0.2">
      <c r="B1022" s="4">
        <v>2005</v>
      </c>
      <c r="C1022" s="2" t="s">
        <v>78</v>
      </c>
      <c r="D1022" s="4" t="s">
        <v>5</v>
      </c>
      <c r="E1022" s="4" t="s">
        <v>14</v>
      </c>
      <c r="F1022" s="2" t="s">
        <v>154</v>
      </c>
      <c r="G1022" s="1" t="s">
        <v>511</v>
      </c>
      <c r="H1022" s="13"/>
      <c r="J1022" s="2">
        <v>9</v>
      </c>
      <c r="L1022" s="2">
        <f t="shared" si="155"/>
        <v>9</v>
      </c>
      <c r="M1022" s="2" t="s">
        <v>565</v>
      </c>
      <c r="N1022" s="7">
        <f t="shared" si="156"/>
        <v>18</v>
      </c>
    </row>
    <row r="1023" spans="2:14" ht="12.75" customHeight="1" x14ac:dyDescent="0.2">
      <c r="B1023" s="4">
        <v>2007</v>
      </c>
      <c r="C1023" s="2" t="s">
        <v>78</v>
      </c>
      <c r="D1023" s="4" t="s">
        <v>12</v>
      </c>
      <c r="E1023" s="4" t="s">
        <v>14</v>
      </c>
      <c r="F1023" s="2" t="s">
        <v>154</v>
      </c>
      <c r="G1023" s="1" t="s">
        <v>157</v>
      </c>
      <c r="H1023" s="13"/>
      <c r="K1023" s="2">
        <v>12</v>
      </c>
      <c r="L1023" s="2">
        <f t="shared" si="155"/>
        <v>12</v>
      </c>
      <c r="M1023" s="2" t="s">
        <v>565</v>
      </c>
      <c r="N1023" s="7">
        <f t="shared" si="156"/>
        <v>24</v>
      </c>
    </row>
    <row r="1024" spans="2:14" ht="12.75" customHeight="1" x14ac:dyDescent="0.2">
      <c r="B1024" s="4">
        <v>2007</v>
      </c>
      <c r="C1024" s="2" t="s">
        <v>135</v>
      </c>
      <c r="D1024" s="4" t="s">
        <v>1</v>
      </c>
      <c r="E1024" s="4" t="s">
        <v>14</v>
      </c>
      <c r="F1024" s="2" t="s">
        <v>154</v>
      </c>
      <c r="G1024" s="1" t="s">
        <v>204</v>
      </c>
      <c r="H1024" s="13"/>
      <c r="L1024" s="2">
        <f t="shared" si="155"/>
        <v>0</v>
      </c>
      <c r="N1024" s="7">
        <f t="shared" si="156"/>
        <v>0</v>
      </c>
    </row>
    <row r="1025" spans="1:14" ht="12.75" customHeight="1" x14ac:dyDescent="0.2">
      <c r="B1025" s="4">
        <v>2008</v>
      </c>
      <c r="C1025" s="2" t="s">
        <v>311</v>
      </c>
      <c r="D1025" s="4" t="s">
        <v>17</v>
      </c>
      <c r="E1025" s="4" t="s">
        <v>6</v>
      </c>
      <c r="F1025" s="2" t="s">
        <v>154</v>
      </c>
      <c r="G1025" s="1" t="s">
        <v>512</v>
      </c>
      <c r="H1025" s="13"/>
      <c r="I1025" s="2">
        <v>6</v>
      </c>
      <c r="L1025" s="2">
        <f t="shared" si="155"/>
        <v>6</v>
      </c>
      <c r="N1025" s="7">
        <f t="shared" si="156"/>
        <v>6</v>
      </c>
    </row>
    <row r="1026" spans="1:14" ht="12.75" customHeight="1" x14ac:dyDescent="0.2">
      <c r="B1026" s="4">
        <v>2010</v>
      </c>
      <c r="C1026" s="2" t="s">
        <v>40</v>
      </c>
      <c r="D1026" s="4" t="s">
        <v>1</v>
      </c>
      <c r="E1026" s="4" t="s">
        <v>41</v>
      </c>
      <c r="F1026" s="2" t="s">
        <v>154</v>
      </c>
      <c r="G1026" s="1" t="s">
        <v>513</v>
      </c>
      <c r="H1026" s="13">
        <v>3</v>
      </c>
      <c r="L1026" s="2">
        <f t="shared" si="155"/>
        <v>3</v>
      </c>
      <c r="M1026" s="2" t="s">
        <v>565</v>
      </c>
      <c r="N1026" s="7">
        <f t="shared" si="156"/>
        <v>6</v>
      </c>
    </row>
    <row r="1027" spans="1:14" ht="12.75" customHeight="1" x14ac:dyDescent="0.2">
      <c r="B1027" s="4">
        <v>2011</v>
      </c>
      <c r="C1027" s="2" t="s">
        <v>180</v>
      </c>
      <c r="D1027" s="4" t="s">
        <v>17</v>
      </c>
      <c r="E1027" s="4" t="s">
        <v>14</v>
      </c>
      <c r="F1027" s="2" t="s">
        <v>154</v>
      </c>
      <c r="G1027" s="1" t="s">
        <v>65</v>
      </c>
      <c r="H1027" s="16"/>
      <c r="I1027" s="2">
        <v>6</v>
      </c>
      <c r="L1027" s="2">
        <f t="shared" si="155"/>
        <v>6</v>
      </c>
      <c r="N1027" s="7">
        <f t="shared" si="156"/>
        <v>6</v>
      </c>
    </row>
    <row r="1028" spans="1:14" ht="12.75" customHeight="1" x14ac:dyDescent="0.2">
      <c r="B1028" s="4">
        <v>2012</v>
      </c>
      <c r="C1028" s="2" t="s">
        <v>514</v>
      </c>
      <c r="D1028" s="4" t="s">
        <v>17</v>
      </c>
      <c r="E1028" s="4" t="s">
        <v>6</v>
      </c>
      <c r="F1028" s="2" t="s">
        <v>154</v>
      </c>
      <c r="G1028" s="1" t="s">
        <v>65</v>
      </c>
      <c r="H1028" s="16"/>
      <c r="I1028" s="2">
        <v>6</v>
      </c>
      <c r="L1028" s="2">
        <f t="shared" si="155"/>
        <v>6</v>
      </c>
      <c r="N1028" s="7">
        <f t="shared" si="156"/>
        <v>6</v>
      </c>
    </row>
    <row r="1029" spans="1:14" ht="12.75" customHeight="1" x14ac:dyDescent="0.2">
      <c r="B1029" s="4">
        <v>2012</v>
      </c>
      <c r="C1029" s="2" t="s">
        <v>555</v>
      </c>
      <c r="D1029" s="4" t="s">
        <v>12</v>
      </c>
      <c r="E1029" s="4" t="s">
        <v>41</v>
      </c>
      <c r="F1029" s="2" t="s">
        <v>154</v>
      </c>
      <c r="G1029" s="1" t="s">
        <v>119</v>
      </c>
      <c r="H1029" s="13"/>
      <c r="K1029" s="2">
        <v>12</v>
      </c>
      <c r="L1029" s="2">
        <f t="shared" si="155"/>
        <v>12</v>
      </c>
      <c r="M1029" s="2" t="s">
        <v>565</v>
      </c>
      <c r="N1029" s="7">
        <f t="shared" si="156"/>
        <v>24</v>
      </c>
    </row>
    <row r="1030" spans="1:14" ht="12.75" customHeight="1" x14ac:dyDescent="0.2">
      <c r="B1030" s="4">
        <v>2012</v>
      </c>
      <c r="C1030" s="2" t="s">
        <v>556</v>
      </c>
      <c r="D1030" s="4" t="s">
        <v>12</v>
      </c>
      <c r="E1030" s="4" t="s">
        <v>14</v>
      </c>
      <c r="F1030" s="2" t="s">
        <v>154</v>
      </c>
      <c r="G1030" s="1" t="s">
        <v>15</v>
      </c>
      <c r="H1030" s="13"/>
      <c r="K1030" s="2">
        <v>12</v>
      </c>
      <c r="L1030" s="2">
        <f t="shared" si="155"/>
        <v>12</v>
      </c>
      <c r="M1030" s="2" t="s">
        <v>565</v>
      </c>
      <c r="N1030" s="7">
        <f t="shared" si="156"/>
        <v>24</v>
      </c>
    </row>
    <row r="1031" spans="1:14" ht="12.75" customHeight="1" x14ac:dyDescent="0.2">
      <c r="B1031" s="4">
        <v>2013</v>
      </c>
      <c r="C1031" s="2" t="s">
        <v>515</v>
      </c>
      <c r="D1031" s="4" t="s">
        <v>5</v>
      </c>
      <c r="E1031" s="4" t="s">
        <v>14</v>
      </c>
      <c r="F1031" s="2" t="s">
        <v>154</v>
      </c>
      <c r="G1031" s="1" t="s">
        <v>75</v>
      </c>
      <c r="H1031" s="16"/>
      <c r="J1031" s="2">
        <v>9</v>
      </c>
      <c r="L1031" s="2">
        <f t="shared" si="155"/>
        <v>9</v>
      </c>
      <c r="N1031" s="7">
        <f t="shared" si="156"/>
        <v>9</v>
      </c>
    </row>
    <row r="1032" spans="1:14" ht="12.75" customHeight="1" x14ac:dyDescent="0.2">
      <c r="B1032" s="4">
        <v>2013</v>
      </c>
      <c r="C1032" s="2" t="s">
        <v>135</v>
      </c>
      <c r="D1032" s="4" t="s">
        <v>12</v>
      </c>
      <c r="E1032" s="4" t="s">
        <v>14</v>
      </c>
      <c r="F1032" s="2" t="s">
        <v>154</v>
      </c>
      <c r="G1032" s="1" t="s">
        <v>299</v>
      </c>
      <c r="H1032" s="16"/>
      <c r="K1032" s="2">
        <v>12</v>
      </c>
      <c r="L1032" s="2">
        <f t="shared" si="155"/>
        <v>12</v>
      </c>
      <c r="N1032" s="7">
        <f t="shared" si="156"/>
        <v>12</v>
      </c>
    </row>
    <row r="1033" spans="1:14" ht="12.75" customHeight="1" x14ac:dyDescent="0.2">
      <c r="B1033" s="4">
        <v>2013</v>
      </c>
      <c r="C1033" s="2" t="s">
        <v>514</v>
      </c>
      <c r="D1033" s="4" t="s">
        <v>12</v>
      </c>
      <c r="E1033" s="4" t="s">
        <v>6</v>
      </c>
      <c r="F1033" s="2" t="s">
        <v>154</v>
      </c>
      <c r="G1033" s="1" t="s">
        <v>81</v>
      </c>
      <c r="H1033" s="16"/>
      <c r="K1033" s="2">
        <v>12</v>
      </c>
      <c r="L1033" s="2">
        <f t="shared" si="155"/>
        <v>12</v>
      </c>
      <c r="N1033" s="7">
        <f t="shared" si="156"/>
        <v>12</v>
      </c>
    </row>
    <row r="1034" spans="1:14" ht="12.75" customHeight="1" x14ac:dyDescent="0.2">
      <c r="B1034" s="4">
        <v>2013</v>
      </c>
      <c r="C1034" s="2" t="s">
        <v>30</v>
      </c>
      <c r="D1034" s="4" t="s">
        <v>12</v>
      </c>
      <c r="E1034" s="4" t="s">
        <v>6</v>
      </c>
      <c r="F1034" s="2" t="s">
        <v>154</v>
      </c>
      <c r="G1034" s="1" t="s">
        <v>33</v>
      </c>
      <c r="H1034" s="13"/>
      <c r="K1034" s="2">
        <v>12</v>
      </c>
      <c r="L1034" s="2">
        <f t="shared" si="155"/>
        <v>12</v>
      </c>
      <c r="M1034" s="2" t="s">
        <v>565</v>
      </c>
      <c r="N1034" s="7">
        <f t="shared" si="156"/>
        <v>24</v>
      </c>
    </row>
    <row r="1035" spans="1:14" ht="12.75" customHeight="1" x14ac:dyDescent="0.2">
      <c r="B1035" s="4">
        <v>2014</v>
      </c>
      <c r="C1035" s="2" t="s">
        <v>342</v>
      </c>
      <c r="D1035" s="4" t="s">
        <v>5</v>
      </c>
      <c r="E1035" s="4" t="s">
        <v>14</v>
      </c>
      <c r="F1035" s="2" t="s">
        <v>154</v>
      </c>
      <c r="G1035" s="1" t="s">
        <v>516</v>
      </c>
      <c r="H1035" s="16">
        <v>3</v>
      </c>
      <c r="J1035" s="2">
        <v>9</v>
      </c>
      <c r="L1035" s="2">
        <f t="shared" si="155"/>
        <v>12</v>
      </c>
      <c r="N1035" s="7">
        <f t="shared" si="156"/>
        <v>12</v>
      </c>
    </row>
    <row r="1036" spans="1:14" ht="12.75" customHeight="1" x14ac:dyDescent="0.2">
      <c r="B1036" s="4">
        <v>2014</v>
      </c>
      <c r="C1036" s="2" t="s">
        <v>135</v>
      </c>
      <c r="D1036" s="4" t="s">
        <v>5</v>
      </c>
      <c r="E1036" s="4" t="s">
        <v>14</v>
      </c>
      <c r="F1036" s="2" t="s">
        <v>154</v>
      </c>
      <c r="G1036" s="1" t="s">
        <v>15</v>
      </c>
      <c r="H1036" s="16"/>
      <c r="J1036" s="2">
        <v>9</v>
      </c>
      <c r="L1036" s="2">
        <f t="shared" si="155"/>
        <v>9</v>
      </c>
      <c r="N1036" s="7">
        <f t="shared" si="156"/>
        <v>9</v>
      </c>
    </row>
    <row r="1037" spans="1:14" ht="12.75" customHeight="1" x14ac:dyDescent="0.2">
      <c r="B1037" s="4">
        <v>2015</v>
      </c>
      <c r="C1037" s="2" t="s">
        <v>78</v>
      </c>
      <c r="D1037" s="4" t="s">
        <v>12</v>
      </c>
      <c r="E1037" s="4" t="s">
        <v>14</v>
      </c>
      <c r="F1037" s="2" t="s">
        <v>154</v>
      </c>
      <c r="G1037" s="1" t="s">
        <v>227</v>
      </c>
      <c r="H1037" s="2">
        <v>3</v>
      </c>
      <c r="K1037" s="2">
        <v>12</v>
      </c>
      <c r="L1037" s="2">
        <f t="shared" si="155"/>
        <v>15</v>
      </c>
      <c r="M1037" s="2" t="s">
        <v>565</v>
      </c>
      <c r="N1037" s="7">
        <f t="shared" si="156"/>
        <v>30</v>
      </c>
    </row>
    <row r="1038" spans="1:14" x14ac:dyDescent="0.2">
      <c r="G1038" s="5" t="s">
        <v>563</v>
      </c>
      <c r="H1038" s="14">
        <f>SUM(H1019:H1037)</f>
        <v>9</v>
      </c>
      <c r="I1038" s="14">
        <f t="shared" ref="I1038:N1038" si="157">SUM(I1019:I1037)</f>
        <v>18</v>
      </c>
      <c r="J1038" s="14">
        <f t="shared" si="157"/>
        <v>36</v>
      </c>
      <c r="K1038" s="14">
        <f t="shared" si="157"/>
        <v>108</v>
      </c>
      <c r="L1038" s="14">
        <f t="shared" si="157"/>
        <v>171</v>
      </c>
      <c r="M1038" s="14">
        <f t="shared" si="157"/>
        <v>0</v>
      </c>
      <c r="N1038" s="15">
        <f t="shared" si="157"/>
        <v>270</v>
      </c>
    </row>
    <row r="1039" spans="1:14" x14ac:dyDescent="0.2">
      <c r="G1039" s="1"/>
    </row>
    <row r="1040" spans="1:14" x14ac:dyDescent="0.2">
      <c r="A1040" s="2" t="s">
        <v>549</v>
      </c>
      <c r="B1040" s="2" t="s">
        <v>517</v>
      </c>
      <c r="G1040" s="1"/>
    </row>
    <row r="1041" spans="2:14" x14ac:dyDescent="0.2">
      <c r="G1041" s="1"/>
    </row>
    <row r="1042" spans="2:14" ht="12.75" customHeight="1" x14ac:dyDescent="0.2">
      <c r="B1042" s="4">
        <v>2004</v>
      </c>
      <c r="C1042" s="2" t="s">
        <v>143</v>
      </c>
      <c r="D1042" s="4" t="s">
        <v>17</v>
      </c>
      <c r="E1042" s="4" t="s">
        <v>14</v>
      </c>
      <c r="F1042" s="2" t="s">
        <v>247</v>
      </c>
      <c r="G1042" s="1" t="s">
        <v>39</v>
      </c>
      <c r="H1042" s="13"/>
      <c r="I1042" s="2">
        <v>6</v>
      </c>
      <c r="L1042" s="2">
        <f t="shared" ref="L1042:L1049" si="158">SUM(H1042:K1042)</f>
        <v>6</v>
      </c>
      <c r="N1042" s="7">
        <f t="shared" ref="N1042:N1049" si="159">IF(OR(M1042=0,M1042=""),L1042,L1042*2)</f>
        <v>6</v>
      </c>
    </row>
    <row r="1043" spans="2:14" ht="12.75" customHeight="1" x14ac:dyDescent="0.2">
      <c r="B1043" s="4">
        <v>2005</v>
      </c>
      <c r="C1043" s="2" t="s">
        <v>135</v>
      </c>
      <c r="D1043" s="4" t="s">
        <v>5</v>
      </c>
      <c r="E1043" s="4" t="s">
        <v>14</v>
      </c>
      <c r="F1043" s="2" t="s">
        <v>247</v>
      </c>
      <c r="G1043" s="1" t="s">
        <v>15</v>
      </c>
      <c r="H1043" s="13"/>
      <c r="J1043" s="2">
        <v>9</v>
      </c>
      <c r="L1043" s="2">
        <f t="shared" si="158"/>
        <v>9</v>
      </c>
      <c r="N1043" s="7">
        <f t="shared" si="159"/>
        <v>9</v>
      </c>
    </row>
    <row r="1044" spans="2:14" ht="12.75" customHeight="1" x14ac:dyDescent="0.2">
      <c r="B1044" s="4">
        <v>2005</v>
      </c>
      <c r="C1044" s="2" t="s">
        <v>40</v>
      </c>
      <c r="D1044" s="4" t="s">
        <v>5</v>
      </c>
      <c r="E1044" s="4" t="s">
        <v>41</v>
      </c>
      <c r="F1044" s="2" t="s">
        <v>150</v>
      </c>
      <c r="G1044" s="1" t="s">
        <v>518</v>
      </c>
      <c r="H1044" s="13">
        <v>3</v>
      </c>
      <c r="J1044" s="2">
        <v>9</v>
      </c>
      <c r="L1044" s="2">
        <f t="shared" si="158"/>
        <v>12</v>
      </c>
      <c r="M1044" s="2" t="s">
        <v>565</v>
      </c>
      <c r="N1044" s="7">
        <f t="shared" si="159"/>
        <v>24</v>
      </c>
    </row>
    <row r="1045" spans="2:14" ht="12.75" customHeight="1" x14ac:dyDescent="0.2">
      <c r="B1045" s="4">
        <v>2007</v>
      </c>
      <c r="C1045" s="2" t="s">
        <v>135</v>
      </c>
      <c r="D1045" s="4" t="s">
        <v>9</v>
      </c>
      <c r="E1045" s="4" t="s">
        <v>14</v>
      </c>
      <c r="F1045" s="2" t="s">
        <v>247</v>
      </c>
      <c r="G1045" s="1" t="s">
        <v>519</v>
      </c>
      <c r="H1045" s="13"/>
      <c r="L1045" s="2">
        <f t="shared" si="158"/>
        <v>0</v>
      </c>
      <c r="N1045" s="7">
        <f t="shared" si="159"/>
        <v>0</v>
      </c>
    </row>
    <row r="1046" spans="2:14" ht="12.75" customHeight="1" x14ac:dyDescent="0.2">
      <c r="B1046" s="4">
        <v>2007</v>
      </c>
      <c r="C1046" s="2" t="s">
        <v>40</v>
      </c>
      <c r="D1046" s="4" t="s">
        <v>1</v>
      </c>
      <c r="E1046" s="4" t="s">
        <v>41</v>
      </c>
      <c r="F1046" s="2" t="s">
        <v>150</v>
      </c>
      <c r="G1046" s="1" t="s">
        <v>65</v>
      </c>
      <c r="H1046" s="13"/>
      <c r="L1046" s="2">
        <f t="shared" si="158"/>
        <v>0</v>
      </c>
      <c r="N1046" s="7">
        <f t="shared" si="159"/>
        <v>0</v>
      </c>
    </row>
    <row r="1047" spans="2:14" ht="12.75" customHeight="1" x14ac:dyDescent="0.2">
      <c r="B1047" s="4">
        <v>2009</v>
      </c>
      <c r="C1047" s="2" t="s">
        <v>180</v>
      </c>
      <c r="D1047" s="4" t="s">
        <v>17</v>
      </c>
      <c r="E1047" s="4" t="s">
        <v>14</v>
      </c>
      <c r="F1047" s="2" t="s">
        <v>150</v>
      </c>
      <c r="G1047" s="1" t="s">
        <v>88</v>
      </c>
      <c r="H1047" s="13"/>
      <c r="I1047" s="2">
        <v>6</v>
      </c>
      <c r="L1047" s="2">
        <f t="shared" si="158"/>
        <v>6</v>
      </c>
      <c r="N1047" s="7">
        <f t="shared" si="159"/>
        <v>6</v>
      </c>
    </row>
    <row r="1048" spans="2:14" ht="12.75" customHeight="1" x14ac:dyDescent="0.2">
      <c r="B1048" s="4">
        <v>2012</v>
      </c>
      <c r="C1048" s="2" t="s">
        <v>11</v>
      </c>
      <c r="D1048" s="4" t="s">
        <v>17</v>
      </c>
      <c r="E1048" s="4" t="s">
        <v>6</v>
      </c>
      <c r="F1048" s="2" t="s">
        <v>247</v>
      </c>
      <c r="G1048" s="1" t="s">
        <v>15</v>
      </c>
      <c r="H1048" s="16"/>
      <c r="I1048" s="2">
        <v>6</v>
      </c>
      <c r="L1048" s="2">
        <f t="shared" si="158"/>
        <v>6</v>
      </c>
      <c r="N1048" s="7">
        <f t="shared" si="159"/>
        <v>6</v>
      </c>
    </row>
    <row r="1049" spans="2:14" ht="12.75" customHeight="1" x14ac:dyDescent="0.2">
      <c r="B1049" s="4">
        <v>2013</v>
      </c>
      <c r="C1049" s="2" t="s">
        <v>78</v>
      </c>
      <c r="D1049" s="4" t="s">
        <v>9</v>
      </c>
      <c r="E1049" s="4" t="s">
        <v>14</v>
      </c>
      <c r="F1049" s="2" t="s">
        <v>247</v>
      </c>
      <c r="G1049" s="1" t="s">
        <v>65</v>
      </c>
      <c r="L1049" s="2">
        <f t="shared" si="158"/>
        <v>0</v>
      </c>
      <c r="N1049" s="7">
        <f t="shared" si="159"/>
        <v>0</v>
      </c>
    </row>
    <row r="1050" spans="2:14" x14ac:dyDescent="0.2">
      <c r="G1050" s="5" t="s">
        <v>563</v>
      </c>
      <c r="H1050" s="14">
        <f>SUM(H1042:H1049)</f>
        <v>3</v>
      </c>
      <c r="I1050" s="14">
        <f t="shared" ref="I1050:N1050" si="160">SUM(I1042:I1049)</f>
        <v>18</v>
      </c>
      <c r="J1050" s="14">
        <f t="shared" si="160"/>
        <v>18</v>
      </c>
      <c r="K1050" s="14">
        <f t="shared" si="160"/>
        <v>0</v>
      </c>
      <c r="L1050" s="14">
        <f t="shared" si="160"/>
        <v>39</v>
      </c>
      <c r="M1050" s="14">
        <f t="shared" si="160"/>
        <v>0</v>
      </c>
      <c r="N1050" s="15">
        <f t="shared" si="160"/>
        <v>51</v>
      </c>
    </row>
    <row r="1051" spans="2:14" x14ac:dyDescent="0.2">
      <c r="G1051" s="1"/>
    </row>
  </sheetData>
  <sortState ref="R5:R17">
    <sortCondition ref="R5"/>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69"/>
  <sheetViews>
    <sheetView tabSelected="1" workbookViewId="0"/>
  </sheetViews>
  <sheetFormatPr defaultRowHeight="12.75" x14ac:dyDescent="0.2"/>
  <cols>
    <col min="2" max="2" width="31" customWidth="1"/>
    <col min="3" max="3" width="15.42578125" customWidth="1"/>
    <col min="12" max="12" width="37.140625" customWidth="1"/>
    <col min="15" max="15" width="20" customWidth="1"/>
    <col min="16" max="16" width="28" customWidth="1"/>
  </cols>
  <sheetData>
    <row r="2" spans="2:16" x14ac:dyDescent="0.2">
      <c r="B2" t="s">
        <v>1437</v>
      </c>
    </row>
    <row r="4" spans="2:16" x14ac:dyDescent="0.2">
      <c r="B4" t="s">
        <v>1438</v>
      </c>
      <c r="C4" t="s">
        <v>1441</v>
      </c>
      <c r="D4" t="s">
        <v>1439</v>
      </c>
      <c r="E4" t="s">
        <v>564</v>
      </c>
    </row>
    <row r="5" spans="2:16" x14ac:dyDescent="0.2">
      <c r="B5" t="s">
        <v>1440</v>
      </c>
      <c r="C5" t="s">
        <v>1442</v>
      </c>
      <c r="D5" s="34" t="s">
        <v>1443</v>
      </c>
      <c r="E5" s="6">
        <f>'Men''s Data'!V39</f>
        <v>447</v>
      </c>
    </row>
    <row r="6" spans="2:16" x14ac:dyDescent="0.2">
      <c r="B6" t="s">
        <v>1444</v>
      </c>
      <c r="C6" t="s">
        <v>1442</v>
      </c>
      <c r="D6" t="s">
        <v>1445</v>
      </c>
      <c r="E6" s="6">
        <f>'Men''s Data'!V61</f>
        <v>315</v>
      </c>
      <c r="K6" s="48" t="s">
        <v>1670</v>
      </c>
      <c r="L6" s="49"/>
      <c r="M6" s="49"/>
      <c r="N6" s="49"/>
      <c r="O6" s="49"/>
      <c r="P6" s="50"/>
    </row>
    <row r="7" spans="2:16" x14ac:dyDescent="0.2">
      <c r="B7" t="s">
        <v>1446</v>
      </c>
      <c r="C7" t="s">
        <v>1442</v>
      </c>
      <c r="D7" s="35" t="s">
        <v>1447</v>
      </c>
      <c r="E7" s="6">
        <f>'Men''s Data'!V77</f>
        <v>129</v>
      </c>
      <c r="K7" s="42">
        <v>1986</v>
      </c>
      <c r="L7" s="42" t="s">
        <v>751</v>
      </c>
      <c r="M7" s="42" t="s">
        <v>12</v>
      </c>
      <c r="N7" s="42" t="s">
        <v>605</v>
      </c>
      <c r="O7" s="42" t="s">
        <v>1358</v>
      </c>
      <c r="P7" s="42" t="s">
        <v>1067</v>
      </c>
    </row>
    <row r="8" spans="2:16" x14ac:dyDescent="0.2">
      <c r="B8" t="s">
        <v>1448</v>
      </c>
      <c r="C8" t="s">
        <v>1442</v>
      </c>
      <c r="D8" s="34" t="s">
        <v>1449</v>
      </c>
      <c r="E8" s="6">
        <f>'Men''s Data'!V99</f>
        <v>207</v>
      </c>
      <c r="K8" s="42">
        <v>1986</v>
      </c>
      <c r="L8" s="42" t="s">
        <v>597</v>
      </c>
      <c r="M8" s="42" t="s">
        <v>12</v>
      </c>
      <c r="N8" s="42" t="s">
        <v>599</v>
      </c>
      <c r="O8" s="42" t="s">
        <v>1358</v>
      </c>
      <c r="P8" s="42" t="s">
        <v>1371</v>
      </c>
    </row>
    <row r="9" spans="2:16" x14ac:dyDescent="0.2">
      <c r="B9" t="s">
        <v>1450</v>
      </c>
      <c r="C9" t="s">
        <v>1442</v>
      </c>
      <c r="D9" s="34" t="s">
        <v>1451</v>
      </c>
      <c r="E9" s="6">
        <f>'Men''s Data'!V117</f>
        <v>165</v>
      </c>
      <c r="K9" s="42">
        <v>1988</v>
      </c>
      <c r="L9" s="42" t="s">
        <v>597</v>
      </c>
      <c r="M9" s="42" t="s">
        <v>5</v>
      </c>
      <c r="N9" s="42" t="s">
        <v>599</v>
      </c>
      <c r="O9" s="42" t="s">
        <v>1358</v>
      </c>
      <c r="P9" s="42" t="s">
        <v>1366</v>
      </c>
    </row>
    <row r="10" spans="2:16" x14ac:dyDescent="0.2">
      <c r="B10" t="s">
        <v>1452</v>
      </c>
      <c r="C10" t="s">
        <v>1442</v>
      </c>
      <c r="D10" s="34" t="s">
        <v>1453</v>
      </c>
      <c r="E10" s="6">
        <f>'Men''s Data'!V138</f>
        <v>288</v>
      </c>
      <c r="K10" s="42">
        <v>1989</v>
      </c>
      <c r="L10" s="42" t="s">
        <v>597</v>
      </c>
      <c r="M10" s="42" t="s">
        <v>5</v>
      </c>
      <c r="N10" s="42" t="s">
        <v>599</v>
      </c>
      <c r="O10" s="42" t="s">
        <v>1358</v>
      </c>
      <c r="P10" s="42" t="s">
        <v>1364</v>
      </c>
    </row>
    <row r="11" spans="2:16" x14ac:dyDescent="0.2">
      <c r="B11" t="s">
        <v>1454</v>
      </c>
      <c r="C11" t="s">
        <v>1442</v>
      </c>
      <c r="D11" s="34" t="s">
        <v>1455</v>
      </c>
      <c r="E11" s="6">
        <f>'Men''s Data'!V158</f>
        <v>282</v>
      </c>
      <c r="K11" s="42">
        <v>1986</v>
      </c>
      <c r="L11" s="42" t="s">
        <v>1369</v>
      </c>
      <c r="M11" s="42" t="s">
        <v>12</v>
      </c>
      <c r="N11" s="42" t="s">
        <v>582</v>
      </c>
      <c r="O11" s="42" t="s">
        <v>1358</v>
      </c>
      <c r="P11" s="42" t="s">
        <v>1370</v>
      </c>
    </row>
    <row r="12" spans="2:16" x14ac:dyDescent="0.2">
      <c r="B12" t="s">
        <v>1456</v>
      </c>
      <c r="C12" t="s">
        <v>1457</v>
      </c>
      <c r="D12" s="34" t="s">
        <v>1458</v>
      </c>
      <c r="E12" s="6">
        <f>'Men''s Data'!V171</f>
        <v>57</v>
      </c>
      <c r="K12" s="42">
        <v>1988</v>
      </c>
      <c r="L12" s="42" t="s">
        <v>665</v>
      </c>
      <c r="M12" s="42" t="s">
        <v>12</v>
      </c>
      <c r="N12" s="42" t="s">
        <v>582</v>
      </c>
      <c r="O12" s="42" t="s">
        <v>1358</v>
      </c>
      <c r="P12" s="42" t="s">
        <v>1365</v>
      </c>
    </row>
    <row r="13" spans="2:16" x14ac:dyDescent="0.2">
      <c r="B13" t="s">
        <v>1459</v>
      </c>
      <c r="C13" t="s">
        <v>1460</v>
      </c>
      <c r="D13" s="34" t="s">
        <v>1461</v>
      </c>
      <c r="E13" s="6">
        <f>'Men''s Data'!V208</f>
        <v>369</v>
      </c>
      <c r="K13" s="42">
        <v>1989</v>
      </c>
      <c r="L13" s="42" t="s">
        <v>1045</v>
      </c>
      <c r="M13" s="42" t="s">
        <v>12</v>
      </c>
      <c r="N13" s="42" t="s">
        <v>582</v>
      </c>
      <c r="O13" s="42" t="s">
        <v>1358</v>
      </c>
      <c r="P13" s="42" t="s">
        <v>1363</v>
      </c>
    </row>
    <row r="14" spans="2:16" x14ac:dyDescent="0.2">
      <c r="B14" t="s">
        <v>1462</v>
      </c>
      <c r="C14" t="s">
        <v>1463</v>
      </c>
      <c r="D14" s="34" t="s">
        <v>1464</v>
      </c>
      <c r="E14" s="6">
        <f>'Men''s Data'!V231</f>
        <v>165</v>
      </c>
      <c r="K14" s="42">
        <v>1990</v>
      </c>
      <c r="L14" s="42" t="s">
        <v>1362</v>
      </c>
      <c r="M14" s="42" t="s">
        <v>12</v>
      </c>
      <c r="N14" s="42" t="s">
        <v>582</v>
      </c>
      <c r="O14" s="42" t="s">
        <v>1358</v>
      </c>
      <c r="P14" s="42" t="s">
        <v>972</v>
      </c>
    </row>
    <row r="15" spans="2:16" x14ac:dyDescent="0.2">
      <c r="B15" t="s">
        <v>1486</v>
      </c>
      <c r="C15" t="s">
        <v>1469</v>
      </c>
      <c r="D15" s="34" t="s">
        <v>1487</v>
      </c>
      <c r="E15" s="6">
        <f>'Men''s Data'!V436</f>
        <v>144</v>
      </c>
      <c r="K15" s="42">
        <v>1991</v>
      </c>
      <c r="L15" s="42" t="s">
        <v>590</v>
      </c>
      <c r="M15" s="42" t="s">
        <v>12</v>
      </c>
      <c r="N15" s="42" t="s">
        <v>582</v>
      </c>
      <c r="O15" s="42" t="s">
        <v>1358</v>
      </c>
      <c r="P15" s="42" t="s">
        <v>1359</v>
      </c>
    </row>
    <row r="16" spans="2:16" x14ac:dyDescent="0.2">
      <c r="B16" t="s">
        <v>1515</v>
      </c>
      <c r="C16" t="s">
        <v>1463</v>
      </c>
      <c r="D16" s="34" t="s">
        <v>1516</v>
      </c>
      <c r="E16" s="6">
        <f>'Men''s Data'!V779</f>
        <v>429</v>
      </c>
      <c r="K16" s="42">
        <v>1990</v>
      </c>
      <c r="L16" s="42" t="s">
        <v>592</v>
      </c>
      <c r="M16" s="42" t="s">
        <v>594</v>
      </c>
      <c r="N16" s="42" t="s">
        <v>582</v>
      </c>
      <c r="O16" s="42" t="s">
        <v>1358</v>
      </c>
      <c r="P16" s="42" t="s">
        <v>1360</v>
      </c>
    </row>
    <row r="17" spans="2:16" x14ac:dyDescent="0.2">
      <c r="B17" t="s">
        <v>1465</v>
      </c>
      <c r="C17" t="s">
        <v>1466</v>
      </c>
      <c r="D17" s="34" t="s">
        <v>1467</v>
      </c>
      <c r="E17" s="6">
        <f>'Men''s Data'!V247</f>
        <v>186</v>
      </c>
      <c r="K17" s="42">
        <v>1985</v>
      </c>
      <c r="L17" s="42" t="s">
        <v>632</v>
      </c>
      <c r="M17" s="42" t="s">
        <v>5</v>
      </c>
      <c r="N17" s="42" t="s">
        <v>585</v>
      </c>
      <c r="O17" s="42" t="s">
        <v>1334</v>
      </c>
      <c r="P17" s="42" t="s">
        <v>1375</v>
      </c>
    </row>
    <row r="18" spans="2:16" x14ac:dyDescent="0.2">
      <c r="B18" t="s">
        <v>1517</v>
      </c>
      <c r="C18" t="s">
        <v>1479</v>
      </c>
      <c r="D18" s="34" t="s">
        <v>1518</v>
      </c>
      <c r="E18" s="6">
        <f>'Men''s Data'!V802</f>
        <v>375</v>
      </c>
      <c r="K18" s="42">
        <v>1990</v>
      </c>
      <c r="L18" s="42" t="s">
        <v>694</v>
      </c>
      <c r="M18" s="42" t="s">
        <v>12</v>
      </c>
      <c r="N18" s="42" t="s">
        <v>599</v>
      </c>
      <c r="O18" s="42" t="s">
        <v>1334</v>
      </c>
      <c r="P18" s="42" t="s">
        <v>1008</v>
      </c>
    </row>
    <row r="19" spans="2:16" x14ac:dyDescent="0.2">
      <c r="B19" t="s">
        <v>1468</v>
      </c>
      <c r="C19" t="s">
        <v>1469</v>
      </c>
      <c r="D19" s="34" t="s">
        <v>1470</v>
      </c>
      <c r="E19" s="6">
        <f>'Men''s Data'!V261</f>
        <v>129</v>
      </c>
      <c r="K19" s="42">
        <v>1985</v>
      </c>
      <c r="L19" s="42" t="s">
        <v>665</v>
      </c>
      <c r="M19" s="42" t="s">
        <v>12</v>
      </c>
      <c r="N19" s="42" t="s">
        <v>582</v>
      </c>
      <c r="O19" s="42" t="s">
        <v>1334</v>
      </c>
      <c r="P19" s="42" t="s">
        <v>1373</v>
      </c>
    </row>
    <row r="20" spans="2:16" x14ac:dyDescent="0.2">
      <c r="B20" t="s">
        <v>1471</v>
      </c>
      <c r="C20" t="s">
        <v>1466</v>
      </c>
      <c r="D20" s="34" t="s">
        <v>1472</v>
      </c>
      <c r="E20" s="6">
        <f>'Men''s Data'!V285</f>
        <v>171</v>
      </c>
      <c r="K20" s="42">
        <v>1985</v>
      </c>
      <c r="L20" s="42" t="s">
        <v>760</v>
      </c>
      <c r="M20" s="42" t="s">
        <v>12</v>
      </c>
      <c r="N20" s="42" t="s">
        <v>582</v>
      </c>
      <c r="O20" s="42" t="s">
        <v>1334</v>
      </c>
      <c r="P20" s="42" t="s">
        <v>1520</v>
      </c>
    </row>
    <row r="21" spans="2:16" x14ac:dyDescent="0.2">
      <c r="B21" t="s">
        <v>1473</v>
      </c>
      <c r="C21" t="s">
        <v>1474</v>
      </c>
      <c r="D21" s="34" t="s">
        <v>1475</v>
      </c>
      <c r="E21" s="6">
        <f>'Men''s Data'!V311</f>
        <v>177</v>
      </c>
      <c r="K21" s="42">
        <v>1986</v>
      </c>
      <c r="L21" s="42" t="s">
        <v>665</v>
      </c>
      <c r="M21" s="42" t="s">
        <v>12</v>
      </c>
      <c r="N21" s="42" t="s">
        <v>582</v>
      </c>
      <c r="O21" s="42" t="s">
        <v>1334</v>
      </c>
      <c r="P21" s="42" t="s">
        <v>1368</v>
      </c>
    </row>
    <row r="22" spans="2:16" x14ac:dyDescent="0.2">
      <c r="B22" t="s">
        <v>1476</v>
      </c>
      <c r="C22" t="s">
        <v>1477</v>
      </c>
      <c r="D22" s="34" t="s">
        <v>1443</v>
      </c>
      <c r="E22" s="6">
        <f>'Men''s Data'!V347</f>
        <v>408</v>
      </c>
      <c r="K22" s="42">
        <v>1986</v>
      </c>
      <c r="L22" s="42" t="s">
        <v>652</v>
      </c>
      <c r="M22" s="42" t="s">
        <v>12</v>
      </c>
      <c r="N22" s="42" t="s">
        <v>582</v>
      </c>
      <c r="O22" s="42" t="s">
        <v>1334</v>
      </c>
      <c r="P22" s="42" t="s">
        <v>1346</v>
      </c>
    </row>
    <row r="23" spans="2:16" x14ac:dyDescent="0.2">
      <c r="B23" t="s">
        <v>1478</v>
      </c>
      <c r="C23" t="s">
        <v>1479</v>
      </c>
      <c r="D23" s="34" t="s">
        <v>1480</v>
      </c>
      <c r="E23" s="6">
        <f>'Men''s Data'!V384</f>
        <v>408</v>
      </c>
      <c r="K23" s="42">
        <v>1990</v>
      </c>
      <c r="L23" s="42" t="s">
        <v>669</v>
      </c>
      <c r="M23" s="42" t="s">
        <v>12</v>
      </c>
      <c r="N23" s="42" t="s">
        <v>582</v>
      </c>
      <c r="O23" s="42" t="s">
        <v>1334</v>
      </c>
      <c r="P23" s="42" t="s">
        <v>1361</v>
      </c>
    </row>
    <row r="24" spans="2:16" x14ac:dyDescent="0.2">
      <c r="B24" t="s">
        <v>1481</v>
      </c>
      <c r="C24" t="s">
        <v>1482</v>
      </c>
      <c r="D24" s="34" t="s">
        <v>1483</v>
      </c>
      <c r="E24" s="6">
        <f>'Men''s Data'!V409</f>
        <v>363</v>
      </c>
      <c r="K24" s="42">
        <v>1993</v>
      </c>
      <c r="L24" s="42" t="s">
        <v>669</v>
      </c>
      <c r="M24" s="42" t="s">
        <v>17</v>
      </c>
      <c r="N24" s="42" t="s">
        <v>582</v>
      </c>
      <c r="O24" s="42" t="s">
        <v>1334</v>
      </c>
      <c r="P24" s="42" t="s">
        <v>1356</v>
      </c>
    </row>
    <row r="25" spans="2:16" x14ac:dyDescent="0.2">
      <c r="B25" t="s">
        <v>1519</v>
      </c>
      <c r="C25" t="s">
        <v>1479</v>
      </c>
      <c r="D25" s="34" t="s">
        <v>1523</v>
      </c>
      <c r="E25" s="6">
        <f>'Men''s Data'!V842</f>
        <v>552</v>
      </c>
      <c r="K25" s="42">
        <v>1992</v>
      </c>
      <c r="L25" s="42" t="s">
        <v>1045</v>
      </c>
      <c r="M25" s="42" t="s">
        <v>1</v>
      </c>
      <c r="N25" s="42" t="s">
        <v>582</v>
      </c>
      <c r="O25" s="42" t="s">
        <v>1334</v>
      </c>
      <c r="P25" s="42" t="s">
        <v>1357</v>
      </c>
    </row>
    <row r="26" spans="2:16" x14ac:dyDescent="0.2">
      <c r="B26" t="s">
        <v>1484</v>
      </c>
      <c r="C26" t="s">
        <v>1474</v>
      </c>
      <c r="D26" s="34" t="s">
        <v>1485</v>
      </c>
      <c r="E26" s="6">
        <f>'Men''s Data'!V424</f>
        <v>273</v>
      </c>
      <c r="K26" s="42">
        <v>1987</v>
      </c>
      <c r="L26" s="42" t="s">
        <v>665</v>
      </c>
      <c r="M26" s="42" t="s">
        <v>594</v>
      </c>
      <c r="N26" s="42" t="s">
        <v>582</v>
      </c>
      <c r="O26" s="42" t="s">
        <v>1334</v>
      </c>
      <c r="P26" s="42" t="s">
        <v>1367</v>
      </c>
    </row>
    <row r="27" spans="2:16" x14ac:dyDescent="0.2">
      <c r="B27" t="s">
        <v>1488</v>
      </c>
      <c r="C27" t="s">
        <v>1482</v>
      </c>
      <c r="D27" s="34" t="s">
        <v>1489</v>
      </c>
      <c r="E27" s="6">
        <f>'Men''s Data'!V446</f>
        <v>96</v>
      </c>
      <c r="K27" s="42">
        <v>1985</v>
      </c>
      <c r="L27" s="42" t="s">
        <v>669</v>
      </c>
      <c r="M27" s="42" t="s">
        <v>5</v>
      </c>
      <c r="N27" s="42" t="s">
        <v>582</v>
      </c>
      <c r="O27" s="42" t="s">
        <v>1334</v>
      </c>
      <c r="P27" s="42" t="s">
        <v>1374</v>
      </c>
    </row>
    <row r="28" spans="2:16" x14ac:dyDescent="0.2">
      <c r="B28" t="s">
        <v>1490</v>
      </c>
      <c r="C28" t="s">
        <v>1474</v>
      </c>
      <c r="D28" s="34" t="s">
        <v>1491</v>
      </c>
      <c r="E28" s="6">
        <f>'Men''s Data'!V492</f>
        <v>669</v>
      </c>
    </row>
    <row r="29" spans="2:16" x14ac:dyDescent="0.2">
      <c r="B29" t="s">
        <v>1492</v>
      </c>
      <c r="C29" t="s">
        <v>1493</v>
      </c>
      <c r="D29" s="34" t="s">
        <v>1494</v>
      </c>
      <c r="E29" s="6">
        <f>'Men''s Data'!V528</f>
        <v>588</v>
      </c>
    </row>
    <row r="30" spans="2:16" x14ac:dyDescent="0.2">
      <c r="B30" t="s">
        <v>1495</v>
      </c>
      <c r="C30" t="s">
        <v>1496</v>
      </c>
      <c r="D30" s="34" t="s">
        <v>1497</v>
      </c>
      <c r="E30" s="6">
        <f>'Men''s Data'!V555</f>
        <v>303</v>
      </c>
      <c r="K30" s="45" t="s">
        <v>1671</v>
      </c>
      <c r="L30" s="46"/>
      <c r="M30" s="46"/>
      <c r="N30" s="46"/>
      <c r="O30" s="46"/>
      <c r="P30" s="47"/>
    </row>
    <row r="31" spans="2:16" x14ac:dyDescent="0.2">
      <c r="B31" t="s">
        <v>1498</v>
      </c>
      <c r="C31" t="s">
        <v>1496</v>
      </c>
      <c r="D31" s="34" t="s">
        <v>1499</v>
      </c>
      <c r="E31" s="6">
        <f>'Men''s Data'!V581</f>
        <v>345</v>
      </c>
      <c r="K31" s="30">
        <v>1984</v>
      </c>
      <c r="L31" s="30" t="s">
        <v>669</v>
      </c>
      <c r="M31" s="30" t="s">
        <v>12</v>
      </c>
      <c r="N31" s="30" t="s">
        <v>605</v>
      </c>
      <c r="O31" s="30" t="s">
        <v>747</v>
      </c>
      <c r="P31" s="30" t="s">
        <v>802</v>
      </c>
    </row>
    <row r="32" spans="2:16" x14ac:dyDescent="0.2">
      <c r="B32" t="s">
        <v>1500</v>
      </c>
      <c r="C32" t="s">
        <v>1496</v>
      </c>
      <c r="D32" s="34" t="s">
        <v>1501</v>
      </c>
      <c r="E32" s="6">
        <f>'Men''s Data'!V610</f>
        <v>246</v>
      </c>
      <c r="K32" s="30">
        <v>1980</v>
      </c>
      <c r="L32" s="30" t="s">
        <v>645</v>
      </c>
      <c r="M32" s="30" t="s">
        <v>1</v>
      </c>
      <c r="N32" s="30" t="s">
        <v>605</v>
      </c>
      <c r="O32" s="30" t="s">
        <v>747</v>
      </c>
      <c r="P32" s="30" t="s">
        <v>750</v>
      </c>
    </row>
    <row r="33" spans="1:16" x14ac:dyDescent="0.2">
      <c r="B33" t="s">
        <v>1502</v>
      </c>
      <c r="C33" t="s">
        <v>1503</v>
      </c>
      <c r="D33" s="34" t="s">
        <v>1504</v>
      </c>
      <c r="E33" s="6">
        <f>'Men''s Data'!V621</f>
        <v>78</v>
      </c>
      <c r="K33" s="30">
        <v>1980</v>
      </c>
      <c r="L33" s="30" t="s">
        <v>665</v>
      </c>
      <c r="M33" s="30" t="s">
        <v>594</v>
      </c>
      <c r="N33" s="30" t="s">
        <v>605</v>
      </c>
      <c r="O33" s="30" t="s">
        <v>747</v>
      </c>
      <c r="P33" s="30" t="s">
        <v>722</v>
      </c>
    </row>
    <row r="34" spans="1:16" x14ac:dyDescent="0.2">
      <c r="B34" t="s">
        <v>1505</v>
      </c>
      <c r="C34" t="s">
        <v>1474</v>
      </c>
      <c r="D34" s="34" t="s">
        <v>1506</v>
      </c>
      <c r="E34" s="6">
        <f>'Men''s Data'!V669</f>
        <v>645</v>
      </c>
      <c r="K34" s="30">
        <v>1980</v>
      </c>
      <c r="L34" s="30" t="s">
        <v>718</v>
      </c>
      <c r="M34" s="30" t="s">
        <v>5</v>
      </c>
      <c r="N34" s="30" t="s">
        <v>605</v>
      </c>
      <c r="O34" s="30" t="s">
        <v>747</v>
      </c>
      <c r="P34" s="30" t="s">
        <v>816</v>
      </c>
    </row>
    <row r="35" spans="1:16" x14ac:dyDescent="0.2">
      <c r="B35" t="s">
        <v>1507</v>
      </c>
      <c r="C35" t="s">
        <v>1508</v>
      </c>
      <c r="D35" s="34" t="s">
        <v>1509</v>
      </c>
      <c r="E35" s="6">
        <f>'Men''s Data'!V701</f>
        <v>423</v>
      </c>
      <c r="K35" s="30">
        <v>1987</v>
      </c>
      <c r="L35" s="30" t="s">
        <v>665</v>
      </c>
      <c r="M35" s="30" t="s">
        <v>594</v>
      </c>
      <c r="N35" s="30" t="s">
        <v>605</v>
      </c>
      <c r="O35" s="30" t="s">
        <v>786</v>
      </c>
      <c r="P35" s="30" t="s">
        <v>787</v>
      </c>
    </row>
    <row r="36" spans="1:16" x14ac:dyDescent="0.2">
      <c r="B36" t="s">
        <v>1510</v>
      </c>
      <c r="C36" t="s">
        <v>1493</v>
      </c>
      <c r="D36" s="34" t="s">
        <v>1511</v>
      </c>
      <c r="E36" s="6">
        <f>'Men''s Data'!V725</f>
        <v>285</v>
      </c>
      <c r="K36" s="30">
        <v>1985</v>
      </c>
      <c r="L36" s="30" t="s">
        <v>724</v>
      </c>
      <c r="M36" s="30" t="s">
        <v>5</v>
      </c>
      <c r="N36" s="30" t="s">
        <v>605</v>
      </c>
      <c r="O36" s="30" t="s">
        <v>786</v>
      </c>
      <c r="P36" s="30" t="s">
        <v>800</v>
      </c>
    </row>
    <row r="37" spans="1:16" x14ac:dyDescent="0.2">
      <c r="B37" t="s">
        <v>1512</v>
      </c>
      <c r="C37" t="s">
        <v>1493</v>
      </c>
      <c r="D37" s="34" t="s">
        <v>1513</v>
      </c>
      <c r="E37" s="6">
        <f>'Men''s Data'!V737</f>
        <v>72</v>
      </c>
      <c r="K37" s="30">
        <v>1984</v>
      </c>
      <c r="L37" s="30" t="s">
        <v>665</v>
      </c>
      <c r="M37" s="30" t="s">
        <v>5</v>
      </c>
      <c r="N37" s="30" t="s">
        <v>605</v>
      </c>
      <c r="O37" s="30" t="s">
        <v>786</v>
      </c>
      <c r="P37" s="30" t="s">
        <v>801</v>
      </c>
    </row>
    <row r="38" spans="1:16" x14ac:dyDescent="0.2">
      <c r="B38" t="s">
        <v>1514</v>
      </c>
      <c r="C38" t="s">
        <v>1493</v>
      </c>
      <c r="D38" s="34" t="s">
        <v>1458</v>
      </c>
      <c r="E38" s="6">
        <f>'Men''s Data'!V750</f>
        <v>39</v>
      </c>
      <c r="K38" s="30">
        <v>1984</v>
      </c>
      <c r="L38" s="30" t="s">
        <v>760</v>
      </c>
      <c r="M38" s="30" t="s">
        <v>5</v>
      </c>
      <c r="N38" s="30" t="s">
        <v>605</v>
      </c>
      <c r="O38" s="30" t="s">
        <v>786</v>
      </c>
      <c r="P38" s="30" t="s">
        <v>623</v>
      </c>
    </row>
    <row r="39" spans="1:16" x14ac:dyDescent="0.2">
      <c r="K39" s="30">
        <v>1983</v>
      </c>
      <c r="L39" s="30" t="s">
        <v>665</v>
      </c>
      <c r="M39" s="30" t="s">
        <v>5</v>
      </c>
      <c r="N39" s="30" t="s">
        <v>605</v>
      </c>
      <c r="O39" s="30" t="s">
        <v>786</v>
      </c>
      <c r="P39" s="30" t="s">
        <v>777</v>
      </c>
    </row>
    <row r="40" spans="1:16" x14ac:dyDescent="0.2">
      <c r="K40" s="30">
        <v>1982</v>
      </c>
      <c r="L40" s="30" t="s">
        <v>665</v>
      </c>
      <c r="M40" s="30" t="s">
        <v>5</v>
      </c>
      <c r="N40" s="30" t="s">
        <v>605</v>
      </c>
      <c r="O40" s="30" t="s">
        <v>786</v>
      </c>
      <c r="P40" s="30" t="s">
        <v>636</v>
      </c>
    </row>
    <row r="41" spans="1:16" x14ac:dyDescent="0.2">
      <c r="K41" s="30">
        <v>1979</v>
      </c>
      <c r="L41" s="30" t="s">
        <v>632</v>
      </c>
      <c r="M41" s="30" t="s">
        <v>17</v>
      </c>
      <c r="N41" s="30" t="s">
        <v>585</v>
      </c>
      <c r="O41" s="30" t="s">
        <v>747</v>
      </c>
      <c r="P41" s="30" t="s">
        <v>817</v>
      </c>
    </row>
    <row r="42" spans="1:16" x14ac:dyDescent="0.2">
      <c r="K42" s="30">
        <v>1980</v>
      </c>
      <c r="L42" s="30" t="s">
        <v>814</v>
      </c>
      <c r="M42" s="30" t="s">
        <v>5</v>
      </c>
      <c r="N42" s="30" t="s">
        <v>585</v>
      </c>
      <c r="O42" s="30" t="s">
        <v>747</v>
      </c>
      <c r="P42" s="30" t="s">
        <v>623</v>
      </c>
    </row>
    <row r="43" spans="1:16" x14ac:dyDescent="0.2">
      <c r="K43" s="30">
        <v>1985</v>
      </c>
      <c r="L43" s="30" t="s">
        <v>1057</v>
      </c>
      <c r="M43" s="30" t="s">
        <v>5</v>
      </c>
      <c r="N43" s="30" t="s">
        <v>585</v>
      </c>
      <c r="O43" s="30" t="s">
        <v>786</v>
      </c>
      <c r="P43" s="30" t="s">
        <v>799</v>
      </c>
    </row>
    <row r="44" spans="1:16" x14ac:dyDescent="0.2">
      <c r="A44" s="37">
        <v>1</v>
      </c>
      <c r="B44" t="s">
        <v>1490</v>
      </c>
      <c r="C44" t="s">
        <v>1474</v>
      </c>
      <c r="D44" t="s">
        <v>1491</v>
      </c>
      <c r="E44">
        <v>669</v>
      </c>
      <c r="K44" s="30">
        <v>1984</v>
      </c>
      <c r="L44" s="30" t="s">
        <v>804</v>
      </c>
      <c r="M44" s="30" t="s">
        <v>5</v>
      </c>
      <c r="N44" s="30" t="s">
        <v>585</v>
      </c>
      <c r="O44" s="30" t="s">
        <v>786</v>
      </c>
      <c r="P44" s="30" t="s">
        <v>805</v>
      </c>
    </row>
    <row r="45" spans="1:16" x14ac:dyDescent="0.2">
      <c r="A45" s="37">
        <v>2</v>
      </c>
      <c r="B45" t="s">
        <v>1505</v>
      </c>
      <c r="C45" t="s">
        <v>1474</v>
      </c>
      <c r="D45" t="s">
        <v>1506</v>
      </c>
      <c r="E45">
        <v>645</v>
      </c>
      <c r="K45" s="30">
        <v>1984</v>
      </c>
      <c r="L45" s="30" t="s">
        <v>597</v>
      </c>
      <c r="M45" s="30" t="s">
        <v>5</v>
      </c>
      <c r="N45" s="30" t="s">
        <v>599</v>
      </c>
      <c r="O45" s="30" t="s">
        <v>747</v>
      </c>
      <c r="P45" s="30" t="s">
        <v>803</v>
      </c>
    </row>
    <row r="46" spans="1:16" x14ac:dyDescent="0.2">
      <c r="A46" s="37">
        <v>3</v>
      </c>
      <c r="B46" t="s">
        <v>1492</v>
      </c>
      <c r="C46" t="s">
        <v>1493</v>
      </c>
      <c r="D46" t="s">
        <v>1494</v>
      </c>
      <c r="E46">
        <v>588</v>
      </c>
      <c r="K46" s="30">
        <v>1983</v>
      </c>
      <c r="L46" s="30" t="s">
        <v>694</v>
      </c>
      <c r="M46" s="30" t="s">
        <v>5</v>
      </c>
      <c r="N46" s="30" t="s">
        <v>599</v>
      </c>
      <c r="O46" s="30" t="s">
        <v>747</v>
      </c>
      <c r="P46" s="30" t="s">
        <v>809</v>
      </c>
    </row>
    <row r="47" spans="1:16" x14ac:dyDescent="0.2">
      <c r="A47" s="37">
        <v>4</v>
      </c>
      <c r="B47" t="s">
        <v>1519</v>
      </c>
      <c r="C47" t="s">
        <v>1479</v>
      </c>
      <c r="D47" t="s">
        <v>1523</v>
      </c>
      <c r="E47">
        <v>552</v>
      </c>
      <c r="K47" s="30">
        <v>1983</v>
      </c>
      <c r="L47" s="30" t="s">
        <v>580</v>
      </c>
      <c r="M47" s="30" t="s">
        <v>12</v>
      </c>
      <c r="N47" s="30" t="s">
        <v>582</v>
      </c>
      <c r="O47" s="30" t="s">
        <v>747</v>
      </c>
      <c r="P47" s="30" t="s">
        <v>808</v>
      </c>
    </row>
    <row r="48" spans="1:16" x14ac:dyDescent="0.2">
      <c r="A48" s="37">
        <v>5</v>
      </c>
      <c r="B48" t="s">
        <v>1440</v>
      </c>
      <c r="C48" t="s">
        <v>1442</v>
      </c>
      <c r="D48" t="s">
        <v>1443</v>
      </c>
      <c r="E48">
        <v>447</v>
      </c>
      <c r="K48" s="30">
        <v>1982</v>
      </c>
      <c r="L48" s="30" t="s">
        <v>580</v>
      </c>
      <c r="M48" s="30" t="s">
        <v>12</v>
      </c>
      <c r="N48" s="30" t="s">
        <v>582</v>
      </c>
      <c r="O48" s="30" t="s">
        <v>747</v>
      </c>
      <c r="P48" s="30" t="s">
        <v>810</v>
      </c>
    </row>
    <row r="49" spans="1:16" x14ac:dyDescent="0.2">
      <c r="A49" s="37">
        <v>6</v>
      </c>
      <c r="B49" t="s">
        <v>1515</v>
      </c>
      <c r="C49" t="s">
        <v>1463</v>
      </c>
      <c r="D49" t="s">
        <v>1516</v>
      </c>
      <c r="E49">
        <v>429</v>
      </c>
      <c r="K49" s="30">
        <v>1981</v>
      </c>
      <c r="L49" s="30" t="s">
        <v>813</v>
      </c>
      <c r="M49" s="30" t="s">
        <v>12</v>
      </c>
      <c r="N49" s="30" t="s">
        <v>582</v>
      </c>
      <c r="O49" s="30" t="s">
        <v>747</v>
      </c>
      <c r="P49" s="30" t="s">
        <v>693</v>
      </c>
    </row>
    <row r="50" spans="1:16" x14ac:dyDescent="0.2">
      <c r="A50" s="37">
        <v>7</v>
      </c>
      <c r="B50" t="s">
        <v>1507</v>
      </c>
      <c r="C50" t="s">
        <v>1508</v>
      </c>
      <c r="D50" t="s">
        <v>1509</v>
      </c>
      <c r="E50">
        <v>423</v>
      </c>
      <c r="K50" s="30">
        <v>1980</v>
      </c>
      <c r="L50" s="30" t="s">
        <v>679</v>
      </c>
      <c r="M50" s="30" t="s">
        <v>17</v>
      </c>
      <c r="N50" s="30" t="s">
        <v>582</v>
      </c>
      <c r="O50" s="30" t="s">
        <v>747</v>
      </c>
      <c r="P50" s="30" t="s">
        <v>794</v>
      </c>
    </row>
    <row r="51" spans="1:16" x14ac:dyDescent="0.2">
      <c r="A51" s="37">
        <v>8</v>
      </c>
      <c r="B51" t="s">
        <v>1476</v>
      </c>
      <c r="C51" t="s">
        <v>1477</v>
      </c>
      <c r="D51" t="s">
        <v>1443</v>
      </c>
      <c r="E51">
        <v>408</v>
      </c>
      <c r="K51" s="30">
        <v>1981</v>
      </c>
      <c r="L51" s="30" t="s">
        <v>812</v>
      </c>
      <c r="M51" s="30" t="s">
        <v>594</v>
      </c>
      <c r="N51" s="30" t="s">
        <v>582</v>
      </c>
      <c r="O51" s="30" t="s">
        <v>747</v>
      </c>
      <c r="P51" s="30" t="s">
        <v>642</v>
      </c>
    </row>
    <row r="52" spans="1:16" x14ac:dyDescent="0.2">
      <c r="A52" s="37">
        <v>9</v>
      </c>
      <c r="B52" t="s">
        <v>1478</v>
      </c>
      <c r="C52" t="s">
        <v>1479</v>
      </c>
      <c r="D52" t="s">
        <v>1480</v>
      </c>
      <c r="E52">
        <v>408</v>
      </c>
      <c r="K52" s="30">
        <v>1986</v>
      </c>
      <c r="L52" s="30" t="s">
        <v>793</v>
      </c>
      <c r="M52" s="30" t="s">
        <v>12</v>
      </c>
      <c r="N52" s="30" t="s">
        <v>582</v>
      </c>
      <c r="O52" s="30" t="s">
        <v>786</v>
      </c>
      <c r="P52" s="30" t="s">
        <v>794</v>
      </c>
    </row>
    <row r="53" spans="1:16" x14ac:dyDescent="0.2">
      <c r="A53" s="37">
        <v>10</v>
      </c>
      <c r="B53" t="s">
        <v>1517</v>
      </c>
      <c r="C53" t="s">
        <v>1479</v>
      </c>
      <c r="D53" t="s">
        <v>1518</v>
      </c>
      <c r="E53">
        <v>375</v>
      </c>
      <c r="K53" s="30">
        <v>1985</v>
      </c>
      <c r="L53" s="30" t="s">
        <v>793</v>
      </c>
      <c r="M53" s="30" t="s">
        <v>12</v>
      </c>
      <c r="N53" s="30" t="s">
        <v>582</v>
      </c>
      <c r="O53" s="30" t="s">
        <v>786</v>
      </c>
      <c r="P53" s="30" t="s">
        <v>677</v>
      </c>
    </row>
    <row r="54" spans="1:16" x14ac:dyDescent="0.2">
      <c r="A54" s="37"/>
      <c r="K54" s="30">
        <v>1992</v>
      </c>
      <c r="L54" s="30" t="s">
        <v>580</v>
      </c>
      <c r="M54" s="30" t="s">
        <v>166</v>
      </c>
      <c r="N54" s="30" t="s">
        <v>582</v>
      </c>
      <c r="O54" s="30" t="s">
        <v>786</v>
      </c>
      <c r="P54" s="30" t="s">
        <v>1153</v>
      </c>
    </row>
    <row r="55" spans="1:16" x14ac:dyDescent="0.2">
      <c r="A55" s="37">
        <v>11</v>
      </c>
      <c r="B55" t="s">
        <v>1459</v>
      </c>
      <c r="C55" t="s">
        <v>1460</v>
      </c>
      <c r="D55" t="s">
        <v>1461</v>
      </c>
      <c r="E55">
        <v>369</v>
      </c>
      <c r="K55" s="30">
        <v>1988</v>
      </c>
      <c r="L55" s="30" t="s">
        <v>720</v>
      </c>
      <c r="M55" s="30" t="s">
        <v>5</v>
      </c>
      <c r="N55" s="30" t="s">
        <v>582</v>
      </c>
      <c r="O55" s="30" t="s">
        <v>786</v>
      </c>
      <c r="P55" s="30" t="s">
        <v>654</v>
      </c>
    </row>
    <row r="56" spans="1:16" x14ac:dyDescent="0.2">
      <c r="A56" s="37">
        <v>12</v>
      </c>
      <c r="B56" t="s">
        <v>1481</v>
      </c>
      <c r="C56" t="s">
        <v>1482</v>
      </c>
      <c r="D56" t="s">
        <v>1483</v>
      </c>
      <c r="E56">
        <v>363</v>
      </c>
      <c r="K56" s="30">
        <v>1987</v>
      </c>
      <c r="L56" s="30" t="s">
        <v>580</v>
      </c>
      <c r="M56" s="30" t="s">
        <v>5</v>
      </c>
      <c r="N56" s="30" t="s">
        <v>582</v>
      </c>
      <c r="O56" s="30" t="s">
        <v>786</v>
      </c>
      <c r="P56" s="30" t="s">
        <v>788</v>
      </c>
    </row>
    <row r="57" spans="1:16" x14ac:dyDescent="0.2">
      <c r="A57" s="37">
        <v>13</v>
      </c>
      <c r="B57" t="s">
        <v>1498</v>
      </c>
      <c r="C57" t="s">
        <v>1496</v>
      </c>
      <c r="D57" t="s">
        <v>1499</v>
      </c>
      <c r="E57">
        <v>345</v>
      </c>
      <c r="K57" s="30">
        <v>1987</v>
      </c>
      <c r="L57" s="30" t="s">
        <v>720</v>
      </c>
      <c r="M57" s="30" t="s">
        <v>5</v>
      </c>
      <c r="N57" s="30" t="s">
        <v>582</v>
      </c>
      <c r="O57" s="30" t="s">
        <v>786</v>
      </c>
      <c r="P57" s="30" t="s">
        <v>642</v>
      </c>
    </row>
    <row r="58" spans="1:16" x14ac:dyDescent="0.2">
      <c r="A58" s="37">
        <v>14</v>
      </c>
      <c r="B58" t="s">
        <v>1444</v>
      </c>
      <c r="C58" t="s">
        <v>1442</v>
      </c>
      <c r="D58" t="s">
        <v>1445</v>
      </c>
      <c r="E58">
        <v>315</v>
      </c>
      <c r="K58" s="30">
        <v>1987</v>
      </c>
      <c r="L58" s="30" t="s">
        <v>656</v>
      </c>
      <c r="M58" s="30" t="s">
        <v>5</v>
      </c>
      <c r="N58" s="30" t="s">
        <v>582</v>
      </c>
      <c r="O58" s="30" t="s">
        <v>786</v>
      </c>
      <c r="P58" s="30" t="s">
        <v>789</v>
      </c>
    </row>
    <row r="59" spans="1:16" x14ac:dyDescent="0.2">
      <c r="A59" s="37">
        <v>15</v>
      </c>
      <c r="B59" t="s">
        <v>1495</v>
      </c>
      <c r="C59" t="s">
        <v>1496</v>
      </c>
      <c r="D59" t="s">
        <v>1497</v>
      </c>
      <c r="E59">
        <v>303</v>
      </c>
      <c r="K59" s="30">
        <v>1987</v>
      </c>
      <c r="L59" s="30" t="s">
        <v>790</v>
      </c>
      <c r="M59" s="30" t="s">
        <v>5</v>
      </c>
      <c r="N59" s="30" t="s">
        <v>582</v>
      </c>
      <c r="O59" s="30" t="s">
        <v>786</v>
      </c>
      <c r="P59" s="30" t="s">
        <v>791</v>
      </c>
    </row>
    <row r="60" spans="1:16" x14ac:dyDescent="0.2">
      <c r="A60" s="37">
        <v>16</v>
      </c>
      <c r="B60" t="s">
        <v>1594</v>
      </c>
      <c r="C60" t="s">
        <v>1479</v>
      </c>
      <c r="D60" s="34" t="s">
        <v>1472</v>
      </c>
      <c r="E60">
        <v>291</v>
      </c>
      <c r="K60" s="30">
        <v>1986</v>
      </c>
      <c r="L60" s="30" t="s">
        <v>652</v>
      </c>
      <c r="M60" s="30" t="s">
        <v>5</v>
      </c>
      <c r="N60" s="30" t="s">
        <v>582</v>
      </c>
      <c r="O60" s="30" t="s">
        <v>786</v>
      </c>
      <c r="P60" s="30" t="s">
        <v>792</v>
      </c>
    </row>
    <row r="61" spans="1:16" x14ac:dyDescent="0.2">
      <c r="A61" s="37">
        <v>17</v>
      </c>
      <c r="B61" t="s">
        <v>1452</v>
      </c>
      <c r="C61" t="s">
        <v>1442</v>
      </c>
      <c r="D61" t="s">
        <v>1453</v>
      </c>
      <c r="E61">
        <v>288</v>
      </c>
      <c r="K61" s="30">
        <v>1986</v>
      </c>
      <c r="L61" s="30" t="s">
        <v>795</v>
      </c>
      <c r="M61" s="30" t="s">
        <v>5</v>
      </c>
      <c r="N61" s="30" t="s">
        <v>582</v>
      </c>
      <c r="O61" s="30" t="s">
        <v>786</v>
      </c>
      <c r="P61" s="30" t="s">
        <v>796</v>
      </c>
    </row>
    <row r="62" spans="1:16" x14ac:dyDescent="0.2">
      <c r="A62" s="37">
        <v>18</v>
      </c>
      <c r="B62" t="s">
        <v>1510</v>
      </c>
      <c r="C62" t="s">
        <v>1493</v>
      </c>
      <c r="D62" t="s">
        <v>1511</v>
      </c>
      <c r="E62">
        <v>285</v>
      </c>
      <c r="K62" s="30">
        <v>1985</v>
      </c>
      <c r="L62" s="30" t="s">
        <v>580</v>
      </c>
      <c r="M62" s="30" t="s">
        <v>5</v>
      </c>
      <c r="N62" s="30" t="s">
        <v>582</v>
      </c>
      <c r="O62" s="30" t="s">
        <v>786</v>
      </c>
      <c r="P62" s="30" t="s">
        <v>797</v>
      </c>
    </row>
    <row r="63" spans="1:16" x14ac:dyDescent="0.2">
      <c r="A63" s="37">
        <v>19</v>
      </c>
      <c r="B63" t="s">
        <v>1454</v>
      </c>
      <c r="C63" t="s">
        <v>1442</v>
      </c>
      <c r="D63" t="s">
        <v>1455</v>
      </c>
      <c r="E63">
        <v>282</v>
      </c>
      <c r="K63" s="30">
        <v>1985</v>
      </c>
      <c r="L63" s="30" t="s">
        <v>652</v>
      </c>
      <c r="M63" s="30" t="s">
        <v>5</v>
      </c>
      <c r="N63" s="30" t="s">
        <v>582</v>
      </c>
      <c r="O63" s="30" t="s">
        <v>786</v>
      </c>
      <c r="P63" s="30" t="s">
        <v>798</v>
      </c>
    </row>
    <row r="64" spans="1:16" x14ac:dyDescent="0.2">
      <c r="A64" s="37">
        <v>20</v>
      </c>
      <c r="B64" t="s">
        <v>1484</v>
      </c>
      <c r="C64" t="s">
        <v>1474</v>
      </c>
      <c r="D64" t="s">
        <v>1485</v>
      </c>
      <c r="E64">
        <v>273</v>
      </c>
      <c r="K64" s="30">
        <v>1983</v>
      </c>
      <c r="L64" s="30" t="s">
        <v>720</v>
      </c>
      <c r="M64" s="30" t="s">
        <v>5</v>
      </c>
      <c r="N64" s="30" t="s">
        <v>582</v>
      </c>
      <c r="O64" s="30" t="s">
        <v>786</v>
      </c>
      <c r="P64" s="30" t="s">
        <v>734</v>
      </c>
    </row>
    <row r="65" spans="1:16" x14ac:dyDescent="0.2">
      <c r="A65" s="37">
        <v>21</v>
      </c>
      <c r="B65" t="s">
        <v>1500</v>
      </c>
      <c r="C65" t="s">
        <v>1496</v>
      </c>
      <c r="D65" t="s">
        <v>1501</v>
      </c>
      <c r="E65">
        <v>246</v>
      </c>
      <c r="K65" s="30">
        <v>1982</v>
      </c>
      <c r="L65" s="30" t="s">
        <v>679</v>
      </c>
      <c r="M65" s="30" t="s">
        <v>5</v>
      </c>
      <c r="N65" s="30" t="s">
        <v>582</v>
      </c>
      <c r="O65" s="30" t="s">
        <v>786</v>
      </c>
      <c r="P65" s="30" t="s">
        <v>811</v>
      </c>
    </row>
    <row r="66" spans="1:16" x14ac:dyDescent="0.2">
      <c r="A66" s="37">
        <v>22</v>
      </c>
      <c r="B66" t="s">
        <v>1591</v>
      </c>
      <c r="C66" t="s">
        <v>1592</v>
      </c>
      <c r="D66" s="35" t="s">
        <v>1593</v>
      </c>
      <c r="E66">
        <v>225</v>
      </c>
    </row>
    <row r="67" spans="1:16" x14ac:dyDescent="0.2">
      <c r="A67" s="37">
        <v>23</v>
      </c>
      <c r="B67" t="s">
        <v>1448</v>
      </c>
      <c r="C67" t="s">
        <v>1442</v>
      </c>
      <c r="D67" t="s">
        <v>1449</v>
      </c>
      <c r="E67">
        <v>207</v>
      </c>
    </row>
    <row r="68" spans="1:16" x14ac:dyDescent="0.2">
      <c r="A68" s="37">
        <v>24</v>
      </c>
      <c r="B68" t="s">
        <v>1465</v>
      </c>
      <c r="C68" t="s">
        <v>1466</v>
      </c>
      <c r="D68" t="s">
        <v>1467</v>
      </c>
      <c r="E68">
        <v>186</v>
      </c>
      <c r="K68" s="45" t="s">
        <v>1672</v>
      </c>
      <c r="L68" s="46"/>
      <c r="M68" s="46"/>
      <c r="N68" s="46"/>
      <c r="O68" s="46"/>
      <c r="P68" s="47"/>
    </row>
    <row r="69" spans="1:16" x14ac:dyDescent="0.2">
      <c r="A69" s="37">
        <v>25</v>
      </c>
      <c r="B69" t="s">
        <v>1473</v>
      </c>
      <c r="C69" t="s">
        <v>1474</v>
      </c>
      <c r="D69" t="s">
        <v>1475</v>
      </c>
      <c r="E69">
        <v>177</v>
      </c>
      <c r="K69" s="42">
        <v>1981</v>
      </c>
      <c r="L69" s="42" t="s">
        <v>760</v>
      </c>
      <c r="M69" s="42" t="s">
        <v>12</v>
      </c>
      <c r="N69" s="42" t="s">
        <v>605</v>
      </c>
      <c r="O69" s="42" t="s">
        <v>747</v>
      </c>
      <c r="P69" s="42" t="s">
        <v>767</v>
      </c>
    </row>
    <row r="70" spans="1:16" x14ac:dyDescent="0.2">
      <c r="A70" s="37">
        <v>26</v>
      </c>
      <c r="B70" t="s">
        <v>1471</v>
      </c>
      <c r="C70" t="s">
        <v>1466</v>
      </c>
      <c r="D70" t="s">
        <v>1472</v>
      </c>
      <c r="E70">
        <v>171</v>
      </c>
      <c r="K70" s="42">
        <v>1980</v>
      </c>
      <c r="L70" s="42" t="s">
        <v>718</v>
      </c>
      <c r="M70" s="42" t="s">
        <v>12</v>
      </c>
      <c r="N70" s="42" t="s">
        <v>605</v>
      </c>
      <c r="O70" s="42" t="s">
        <v>747</v>
      </c>
      <c r="P70" s="42" t="s">
        <v>770</v>
      </c>
    </row>
    <row r="71" spans="1:16" x14ac:dyDescent="0.2">
      <c r="A71" s="37">
        <v>27</v>
      </c>
      <c r="B71" t="s">
        <v>1595</v>
      </c>
      <c r="C71" t="s">
        <v>1477</v>
      </c>
      <c r="D71" s="34" t="s">
        <v>1596</v>
      </c>
      <c r="E71">
        <v>171</v>
      </c>
      <c r="K71" s="42">
        <v>1980</v>
      </c>
      <c r="L71" s="42" t="s">
        <v>616</v>
      </c>
      <c r="M71" s="42" t="s">
        <v>12</v>
      </c>
      <c r="N71" s="42" t="s">
        <v>605</v>
      </c>
      <c r="O71" s="42" t="s">
        <v>747</v>
      </c>
      <c r="P71" s="42" t="s">
        <v>772</v>
      </c>
    </row>
    <row r="72" spans="1:16" x14ac:dyDescent="0.2">
      <c r="A72" s="37">
        <v>28</v>
      </c>
      <c r="B72" t="s">
        <v>1450</v>
      </c>
      <c r="C72" t="s">
        <v>1442</v>
      </c>
      <c r="D72" t="s">
        <v>1451</v>
      </c>
      <c r="E72">
        <v>165</v>
      </c>
      <c r="K72" s="42">
        <v>1986</v>
      </c>
      <c r="L72" s="42" t="s">
        <v>741</v>
      </c>
      <c r="M72" s="42" t="s">
        <v>12</v>
      </c>
      <c r="N72" s="42" t="s">
        <v>605</v>
      </c>
      <c r="O72" s="42" t="s">
        <v>745</v>
      </c>
      <c r="P72" s="42" t="s">
        <v>749</v>
      </c>
    </row>
    <row r="73" spans="1:16" x14ac:dyDescent="0.2">
      <c r="A73" s="37">
        <v>29</v>
      </c>
      <c r="B73" t="s">
        <v>1462</v>
      </c>
      <c r="C73" t="s">
        <v>1463</v>
      </c>
      <c r="D73" t="s">
        <v>1464</v>
      </c>
      <c r="E73">
        <v>165</v>
      </c>
      <c r="K73" s="42">
        <v>1984</v>
      </c>
      <c r="L73" s="42" t="s">
        <v>718</v>
      </c>
      <c r="M73" s="42" t="s">
        <v>12</v>
      </c>
      <c r="N73" s="42" t="s">
        <v>605</v>
      </c>
      <c r="O73" s="42" t="s">
        <v>745</v>
      </c>
      <c r="P73" s="42" t="s">
        <v>759</v>
      </c>
    </row>
    <row r="74" spans="1:16" x14ac:dyDescent="0.2">
      <c r="A74" s="37">
        <v>30</v>
      </c>
      <c r="B74" t="s">
        <v>1486</v>
      </c>
      <c r="C74" t="s">
        <v>1469</v>
      </c>
      <c r="D74" t="s">
        <v>1487</v>
      </c>
      <c r="E74">
        <v>144</v>
      </c>
      <c r="K74" s="42">
        <v>1983</v>
      </c>
      <c r="L74" s="42" t="s">
        <v>760</v>
      </c>
      <c r="M74" s="42" t="s">
        <v>12</v>
      </c>
      <c r="N74" s="42" t="s">
        <v>605</v>
      </c>
      <c r="O74" s="42" t="s">
        <v>745</v>
      </c>
      <c r="P74" s="42" t="s">
        <v>761</v>
      </c>
    </row>
    <row r="75" spans="1:16" x14ac:dyDescent="0.2">
      <c r="A75" s="37">
        <v>31</v>
      </c>
      <c r="B75" t="s">
        <v>1446</v>
      </c>
      <c r="C75" t="s">
        <v>1442</v>
      </c>
      <c r="D75" t="s">
        <v>1447</v>
      </c>
      <c r="E75">
        <v>129</v>
      </c>
      <c r="K75" s="42">
        <v>1982</v>
      </c>
      <c r="L75" s="42" t="s">
        <v>741</v>
      </c>
      <c r="M75" s="42" t="s">
        <v>12</v>
      </c>
      <c r="N75" s="42" t="s">
        <v>605</v>
      </c>
      <c r="O75" s="42" t="s">
        <v>745</v>
      </c>
      <c r="P75" s="42" t="s">
        <v>734</v>
      </c>
    </row>
    <row r="76" spans="1:16" x14ac:dyDescent="0.2">
      <c r="A76" s="37">
        <v>32</v>
      </c>
      <c r="B76" t="s">
        <v>1468</v>
      </c>
      <c r="C76" t="s">
        <v>1469</v>
      </c>
      <c r="D76" t="s">
        <v>1470</v>
      </c>
      <c r="E76">
        <v>129</v>
      </c>
      <c r="K76" s="42">
        <v>1982</v>
      </c>
      <c r="L76" s="42" t="s">
        <v>616</v>
      </c>
      <c r="M76" s="42" t="s">
        <v>12</v>
      </c>
      <c r="N76" s="42" t="s">
        <v>605</v>
      </c>
      <c r="O76" s="42" t="s">
        <v>745</v>
      </c>
      <c r="P76" s="42" t="s">
        <v>765</v>
      </c>
    </row>
    <row r="77" spans="1:16" x14ac:dyDescent="0.2">
      <c r="A77" s="37">
        <v>33</v>
      </c>
      <c r="B77" t="s">
        <v>1488</v>
      </c>
      <c r="C77" t="s">
        <v>1482</v>
      </c>
      <c r="D77" t="s">
        <v>1489</v>
      </c>
      <c r="E77">
        <v>96</v>
      </c>
      <c r="K77" s="42">
        <v>1980</v>
      </c>
      <c r="L77" s="42" t="s">
        <v>645</v>
      </c>
      <c r="M77" s="42" t="s">
        <v>12</v>
      </c>
      <c r="N77" s="42" t="s">
        <v>605</v>
      </c>
      <c r="O77" s="42" t="s">
        <v>745</v>
      </c>
      <c r="P77" s="42" t="s">
        <v>771</v>
      </c>
    </row>
    <row r="78" spans="1:16" x14ac:dyDescent="0.2">
      <c r="A78" s="37">
        <v>34</v>
      </c>
      <c r="B78" t="s">
        <v>1502</v>
      </c>
      <c r="C78" t="s">
        <v>1503</v>
      </c>
      <c r="D78" t="s">
        <v>1504</v>
      </c>
      <c r="E78">
        <v>78</v>
      </c>
      <c r="K78" s="42">
        <v>1981</v>
      </c>
      <c r="L78" s="42" t="s">
        <v>665</v>
      </c>
      <c r="M78" s="42" t="s">
        <v>594</v>
      </c>
      <c r="N78" s="42" t="s">
        <v>605</v>
      </c>
      <c r="O78" s="42" t="s">
        <v>745</v>
      </c>
      <c r="P78" s="42" t="s">
        <v>766</v>
      </c>
    </row>
    <row r="79" spans="1:16" x14ac:dyDescent="0.2">
      <c r="A79" s="37">
        <v>35</v>
      </c>
      <c r="B79" t="s">
        <v>1512</v>
      </c>
      <c r="C79" t="s">
        <v>1493</v>
      </c>
      <c r="D79" t="s">
        <v>1513</v>
      </c>
      <c r="E79">
        <v>72</v>
      </c>
      <c r="K79" s="42">
        <v>1978</v>
      </c>
      <c r="L79" s="42" t="s">
        <v>665</v>
      </c>
      <c r="M79" s="42" t="s">
        <v>594</v>
      </c>
      <c r="N79" s="42" t="s">
        <v>605</v>
      </c>
      <c r="O79" s="42" t="s">
        <v>745</v>
      </c>
      <c r="P79" s="42" t="s">
        <v>778</v>
      </c>
    </row>
    <row r="80" spans="1:16" x14ac:dyDescent="0.2">
      <c r="A80" s="37">
        <v>36</v>
      </c>
      <c r="B80" t="s">
        <v>1456</v>
      </c>
      <c r="C80" t="s">
        <v>1457</v>
      </c>
      <c r="D80" t="s">
        <v>1458</v>
      </c>
      <c r="E80">
        <v>57</v>
      </c>
      <c r="K80" s="42">
        <v>1979</v>
      </c>
      <c r="L80" s="42" t="s">
        <v>718</v>
      </c>
      <c r="M80" s="42" t="s">
        <v>5</v>
      </c>
      <c r="N80" s="42" t="s">
        <v>605</v>
      </c>
      <c r="O80" s="42" t="s">
        <v>745</v>
      </c>
      <c r="P80" s="42" t="s">
        <v>774</v>
      </c>
    </row>
    <row r="81" spans="1:16" x14ac:dyDescent="0.2">
      <c r="A81" s="37">
        <v>37</v>
      </c>
      <c r="B81" t="s">
        <v>1514</v>
      </c>
      <c r="C81" t="s">
        <v>1493</v>
      </c>
      <c r="D81" t="s">
        <v>1458</v>
      </c>
      <c r="E81">
        <v>39</v>
      </c>
      <c r="K81" s="42">
        <v>1978</v>
      </c>
      <c r="L81" s="42" t="s">
        <v>632</v>
      </c>
      <c r="M81" s="42" t="s">
        <v>17</v>
      </c>
      <c r="N81" s="42" t="s">
        <v>585</v>
      </c>
      <c r="O81" s="42" t="s">
        <v>747</v>
      </c>
      <c r="P81" s="42" t="s">
        <v>780</v>
      </c>
    </row>
    <row r="82" spans="1:16" x14ac:dyDescent="0.2">
      <c r="A82" s="37">
        <v>38</v>
      </c>
      <c r="B82" t="s">
        <v>1597</v>
      </c>
      <c r="C82" t="s">
        <v>1466</v>
      </c>
      <c r="D82" s="34" t="s">
        <v>1598</v>
      </c>
      <c r="E82">
        <v>39</v>
      </c>
      <c r="K82" s="42">
        <v>1977</v>
      </c>
      <c r="L82" s="42" t="s">
        <v>781</v>
      </c>
      <c r="M82" s="42" t="s">
        <v>9</v>
      </c>
      <c r="N82" s="42" t="s">
        <v>585</v>
      </c>
      <c r="O82" s="42" t="s">
        <v>747</v>
      </c>
      <c r="P82" s="42" t="s">
        <v>783</v>
      </c>
    </row>
    <row r="83" spans="1:16" x14ac:dyDescent="0.2">
      <c r="K83" s="42">
        <v>1984</v>
      </c>
      <c r="L83" s="42" t="s">
        <v>1057</v>
      </c>
      <c r="M83" s="42" t="s">
        <v>5</v>
      </c>
      <c r="N83" s="42" t="s">
        <v>585</v>
      </c>
      <c r="O83" s="42" t="s">
        <v>745</v>
      </c>
      <c r="P83" s="42" t="s">
        <v>758</v>
      </c>
    </row>
    <row r="84" spans="1:16" x14ac:dyDescent="0.2">
      <c r="K84" s="42">
        <v>1979</v>
      </c>
      <c r="L84" s="42" t="s">
        <v>775</v>
      </c>
      <c r="M84" s="42" t="s">
        <v>5</v>
      </c>
      <c r="N84" s="42" t="s">
        <v>585</v>
      </c>
      <c r="O84" s="42" t="s">
        <v>747</v>
      </c>
      <c r="P84" s="42" t="s">
        <v>777</v>
      </c>
    </row>
    <row r="85" spans="1:16" x14ac:dyDescent="0.2">
      <c r="A85" s="37">
        <v>23</v>
      </c>
      <c r="B85" t="s">
        <v>1665</v>
      </c>
      <c r="C85" t="s">
        <v>1666</v>
      </c>
      <c r="D85" s="34" t="s">
        <v>1667</v>
      </c>
      <c r="E85">
        <v>219</v>
      </c>
      <c r="K85" s="42">
        <v>1983</v>
      </c>
      <c r="L85" s="42" t="s">
        <v>694</v>
      </c>
      <c r="M85" s="42" t="s">
        <v>12</v>
      </c>
      <c r="N85" s="42" t="s">
        <v>599</v>
      </c>
      <c r="O85" s="42" t="s">
        <v>747</v>
      </c>
      <c r="P85" s="42" t="s">
        <v>680</v>
      </c>
    </row>
    <row r="86" spans="1:16" x14ac:dyDescent="0.2">
      <c r="A86" s="37">
        <v>14</v>
      </c>
      <c r="B86" t="s">
        <v>1668</v>
      </c>
      <c r="C86" t="s">
        <v>1666</v>
      </c>
      <c r="D86" s="34" t="s">
        <v>1669</v>
      </c>
      <c r="E86">
        <v>336</v>
      </c>
      <c r="K86" s="42">
        <v>1982</v>
      </c>
      <c r="L86" s="42" t="s">
        <v>597</v>
      </c>
      <c r="M86" s="42" t="s">
        <v>12</v>
      </c>
      <c r="N86" s="42" t="s">
        <v>599</v>
      </c>
      <c r="O86" s="42" t="s">
        <v>747</v>
      </c>
      <c r="P86" s="42" t="s">
        <v>763</v>
      </c>
    </row>
    <row r="87" spans="1:16" x14ac:dyDescent="0.2">
      <c r="K87" s="42">
        <v>1982</v>
      </c>
      <c r="L87" s="42" t="s">
        <v>694</v>
      </c>
      <c r="M87" s="42" t="s">
        <v>12</v>
      </c>
      <c r="N87" s="42" t="s">
        <v>599</v>
      </c>
      <c r="O87" s="42" t="s">
        <v>747</v>
      </c>
      <c r="P87" s="42" t="s">
        <v>764</v>
      </c>
    </row>
    <row r="88" spans="1:16" x14ac:dyDescent="0.2">
      <c r="K88" s="42">
        <v>1984</v>
      </c>
      <c r="L88" s="42" t="s">
        <v>597</v>
      </c>
      <c r="M88" s="42" t="s">
        <v>12</v>
      </c>
      <c r="N88" s="42" t="s">
        <v>599</v>
      </c>
      <c r="O88" s="42" t="s">
        <v>745</v>
      </c>
      <c r="P88" s="42" t="s">
        <v>756</v>
      </c>
    </row>
    <row r="89" spans="1:16" x14ac:dyDescent="0.2">
      <c r="K89" s="42">
        <v>1984</v>
      </c>
      <c r="L89" s="42" t="s">
        <v>694</v>
      </c>
      <c r="M89" s="42" t="s">
        <v>5</v>
      </c>
      <c r="N89" s="42" t="s">
        <v>599</v>
      </c>
      <c r="O89" s="42" t="s">
        <v>745</v>
      </c>
      <c r="P89" s="42" t="s">
        <v>757</v>
      </c>
    </row>
    <row r="90" spans="1:16" x14ac:dyDescent="0.2">
      <c r="K90" s="42">
        <v>1980</v>
      </c>
      <c r="L90" s="42" t="s">
        <v>597</v>
      </c>
      <c r="M90" s="42" t="s">
        <v>5</v>
      </c>
      <c r="N90" s="42" t="s">
        <v>599</v>
      </c>
      <c r="O90" s="42" t="s">
        <v>745</v>
      </c>
      <c r="P90" s="42" t="s">
        <v>769</v>
      </c>
    </row>
    <row r="91" spans="1:16" x14ac:dyDescent="0.2">
      <c r="K91" s="42">
        <v>1977</v>
      </c>
      <c r="L91" s="42" t="s">
        <v>597</v>
      </c>
      <c r="M91" s="42" t="s">
        <v>5</v>
      </c>
      <c r="N91" s="42" t="s">
        <v>599</v>
      </c>
      <c r="O91" s="42" t="s">
        <v>747</v>
      </c>
      <c r="P91" s="42" t="s">
        <v>784</v>
      </c>
    </row>
    <row r="92" spans="1:16" x14ac:dyDescent="0.2">
      <c r="K92" s="42">
        <v>1989</v>
      </c>
      <c r="L92" s="42" t="s">
        <v>746</v>
      </c>
      <c r="M92" s="42" t="s">
        <v>12</v>
      </c>
      <c r="N92" s="42" t="s">
        <v>582</v>
      </c>
      <c r="O92" s="42" t="s">
        <v>747</v>
      </c>
      <c r="P92" s="42" t="s">
        <v>680</v>
      </c>
    </row>
    <row r="93" spans="1:16" x14ac:dyDescent="0.2">
      <c r="K93" s="42">
        <v>1987</v>
      </c>
      <c r="L93" s="42" t="s">
        <v>720</v>
      </c>
      <c r="M93" s="42" t="s">
        <v>17</v>
      </c>
      <c r="N93" s="42" t="s">
        <v>582</v>
      </c>
      <c r="O93" s="42" t="s">
        <v>747</v>
      </c>
      <c r="P93" s="42" t="s">
        <v>748</v>
      </c>
    </row>
    <row r="94" spans="1:16" x14ac:dyDescent="0.2">
      <c r="K94" s="42">
        <v>1991</v>
      </c>
      <c r="L94" s="42" t="s">
        <v>683</v>
      </c>
      <c r="M94" s="42" t="s">
        <v>5</v>
      </c>
      <c r="N94" s="42" t="s">
        <v>582</v>
      </c>
      <c r="O94" s="42" t="s">
        <v>745</v>
      </c>
      <c r="P94" s="42" t="s">
        <v>1021</v>
      </c>
    </row>
    <row r="95" spans="1:16" x14ac:dyDescent="0.2">
      <c r="K95" s="42">
        <v>1985</v>
      </c>
      <c r="L95" s="42" t="s">
        <v>720</v>
      </c>
      <c r="M95" s="42" t="s">
        <v>5</v>
      </c>
      <c r="N95" s="42" t="s">
        <v>582</v>
      </c>
      <c r="O95" s="42" t="s">
        <v>745</v>
      </c>
      <c r="P95" s="42" t="s">
        <v>750</v>
      </c>
    </row>
    <row r="96" spans="1:16" x14ac:dyDescent="0.2">
      <c r="K96" s="42">
        <v>1984</v>
      </c>
      <c r="L96" s="42" t="s">
        <v>580</v>
      </c>
      <c r="M96" s="42" t="s">
        <v>5</v>
      </c>
      <c r="N96" s="42" t="s">
        <v>582</v>
      </c>
      <c r="O96" s="42" t="s">
        <v>745</v>
      </c>
      <c r="P96" s="42" t="s">
        <v>754</v>
      </c>
    </row>
    <row r="97" spans="11:16" x14ac:dyDescent="0.2">
      <c r="K97" s="42">
        <v>1984</v>
      </c>
      <c r="L97" s="42" t="s">
        <v>720</v>
      </c>
      <c r="M97" s="42" t="s">
        <v>5</v>
      </c>
      <c r="N97" s="42" t="s">
        <v>582</v>
      </c>
      <c r="O97" s="42" t="s">
        <v>745</v>
      </c>
      <c r="P97" s="42" t="s">
        <v>755</v>
      </c>
    </row>
    <row r="98" spans="11:16" x14ac:dyDescent="0.2">
      <c r="K98" s="42">
        <v>1983</v>
      </c>
      <c r="L98" s="42" t="s">
        <v>679</v>
      </c>
      <c r="M98" s="42" t="s">
        <v>5</v>
      </c>
      <c r="N98" s="42" t="s">
        <v>582</v>
      </c>
      <c r="O98" s="42" t="s">
        <v>745</v>
      </c>
      <c r="P98" s="42" t="s">
        <v>762</v>
      </c>
    </row>
    <row r="99" spans="11:16" x14ac:dyDescent="0.2">
      <c r="K99" s="42">
        <v>1980</v>
      </c>
      <c r="L99" s="42" t="s">
        <v>580</v>
      </c>
      <c r="M99" s="42" t="s">
        <v>5</v>
      </c>
      <c r="N99" s="42" t="s">
        <v>582</v>
      </c>
      <c r="O99" s="42" t="s">
        <v>745</v>
      </c>
      <c r="P99" s="42" t="s">
        <v>768</v>
      </c>
    </row>
    <row r="100" spans="11:16" x14ac:dyDescent="0.2">
      <c r="K100" s="42">
        <v>1979</v>
      </c>
      <c r="L100" s="42" t="s">
        <v>580</v>
      </c>
      <c r="M100" s="42" t="s">
        <v>5</v>
      </c>
      <c r="N100" s="42" t="s">
        <v>582</v>
      </c>
      <c r="O100" s="42" t="s">
        <v>745</v>
      </c>
      <c r="P100" s="42" t="s">
        <v>773</v>
      </c>
    </row>
    <row r="101" spans="11:16" x14ac:dyDescent="0.2">
      <c r="K101" s="42">
        <v>1979</v>
      </c>
      <c r="L101" s="42" t="s">
        <v>727</v>
      </c>
      <c r="M101" s="42" t="s">
        <v>5</v>
      </c>
      <c r="N101" s="42" t="s">
        <v>582</v>
      </c>
      <c r="O101" s="42" t="s">
        <v>747</v>
      </c>
      <c r="P101" s="42" t="s">
        <v>642</v>
      </c>
    </row>
    <row r="102" spans="11:16" x14ac:dyDescent="0.2">
      <c r="K102" s="42">
        <v>1978</v>
      </c>
      <c r="L102" s="42" t="s">
        <v>580</v>
      </c>
      <c r="M102" s="42" t="s">
        <v>5</v>
      </c>
      <c r="N102" s="42" t="s">
        <v>582</v>
      </c>
      <c r="O102" s="42" t="s">
        <v>747</v>
      </c>
      <c r="P102" s="42" t="s">
        <v>779</v>
      </c>
    </row>
    <row r="105" spans="11:16" x14ac:dyDescent="0.2">
      <c r="K105" s="45" t="s">
        <v>1673</v>
      </c>
      <c r="L105" s="46"/>
      <c r="M105" s="46"/>
      <c r="N105" s="46"/>
      <c r="O105" s="46"/>
      <c r="P105" s="47"/>
    </row>
    <row r="106" spans="11:16" x14ac:dyDescent="0.2">
      <c r="K106" s="30">
        <v>2007</v>
      </c>
      <c r="L106" s="30" t="s">
        <v>588</v>
      </c>
      <c r="M106" s="30" t="s">
        <v>5</v>
      </c>
      <c r="N106" s="30" t="s">
        <v>582</v>
      </c>
      <c r="O106" s="30" t="s">
        <v>871</v>
      </c>
      <c r="P106" s="30" t="s">
        <v>963</v>
      </c>
    </row>
    <row r="107" spans="11:16" x14ac:dyDescent="0.2">
      <c r="K107" s="30">
        <v>2006</v>
      </c>
      <c r="L107" s="30" t="s">
        <v>896</v>
      </c>
      <c r="M107" s="30" t="s">
        <v>1</v>
      </c>
      <c r="N107" s="30" t="s">
        <v>582</v>
      </c>
      <c r="O107" s="30" t="s">
        <v>871</v>
      </c>
      <c r="P107" s="30" t="s">
        <v>1301</v>
      </c>
    </row>
    <row r="108" spans="11:16" x14ac:dyDescent="0.2">
      <c r="K108" s="30">
        <v>2007</v>
      </c>
      <c r="L108" s="30" t="s">
        <v>608</v>
      </c>
      <c r="M108" s="30" t="s">
        <v>5</v>
      </c>
      <c r="N108" s="30" t="s">
        <v>582</v>
      </c>
      <c r="O108" s="30" t="s">
        <v>871</v>
      </c>
      <c r="P108" s="30" t="s">
        <v>1300</v>
      </c>
    </row>
    <row r="109" spans="11:16" x14ac:dyDescent="0.2">
      <c r="K109" s="30">
        <v>2008</v>
      </c>
      <c r="L109" s="30" t="s">
        <v>602</v>
      </c>
      <c r="M109" s="30" t="s">
        <v>1</v>
      </c>
      <c r="N109" s="30" t="s">
        <v>585</v>
      </c>
      <c r="O109" s="30" t="s">
        <v>871</v>
      </c>
      <c r="P109" s="30" t="s">
        <v>1256</v>
      </c>
    </row>
    <row r="110" spans="11:16" x14ac:dyDescent="0.2">
      <c r="K110" s="30">
        <v>2015</v>
      </c>
      <c r="L110" s="30" t="s">
        <v>876</v>
      </c>
      <c r="M110" s="30" t="s">
        <v>5</v>
      </c>
      <c r="N110" s="30" t="s">
        <v>582</v>
      </c>
      <c r="O110" s="30" t="s">
        <v>871</v>
      </c>
      <c r="P110" s="30" t="s">
        <v>963</v>
      </c>
    </row>
    <row r="111" spans="11:16" x14ac:dyDescent="0.2">
      <c r="K111" s="30">
        <v>2012</v>
      </c>
      <c r="L111" s="30" t="s">
        <v>885</v>
      </c>
      <c r="M111" s="30" t="s">
        <v>12</v>
      </c>
      <c r="N111" s="30" t="s">
        <v>582</v>
      </c>
      <c r="O111" s="30" t="s">
        <v>871</v>
      </c>
      <c r="P111" s="30" t="s">
        <v>1293</v>
      </c>
    </row>
    <row r="112" spans="11:16" x14ac:dyDescent="0.2">
      <c r="K112" s="30">
        <v>2014</v>
      </c>
      <c r="L112" s="30" t="s">
        <v>885</v>
      </c>
      <c r="M112" s="30" t="s">
        <v>17</v>
      </c>
      <c r="N112" s="30" t="s">
        <v>582</v>
      </c>
      <c r="O112" s="30" t="s">
        <v>871</v>
      </c>
      <c r="P112" s="30" t="s">
        <v>1152</v>
      </c>
    </row>
    <row r="113" spans="11:16" x14ac:dyDescent="0.2">
      <c r="K113" s="30">
        <v>2015</v>
      </c>
      <c r="L113" s="30" t="s">
        <v>885</v>
      </c>
      <c r="M113" s="30" t="s">
        <v>12</v>
      </c>
      <c r="N113" s="30" t="s">
        <v>582</v>
      </c>
      <c r="O113" s="30" t="s">
        <v>871</v>
      </c>
      <c r="P113" s="30" t="s">
        <v>1285</v>
      </c>
    </row>
    <row r="114" spans="11:16" x14ac:dyDescent="0.2">
      <c r="K114" s="30">
        <v>2014</v>
      </c>
      <c r="L114" s="30" t="s">
        <v>879</v>
      </c>
      <c r="M114" s="30" t="s">
        <v>17</v>
      </c>
      <c r="N114" s="30" t="s">
        <v>582</v>
      </c>
      <c r="O114" s="30" t="s">
        <v>871</v>
      </c>
      <c r="P114" s="30" t="s">
        <v>1103</v>
      </c>
    </row>
    <row r="115" spans="11:16" x14ac:dyDescent="0.2">
      <c r="K115" s="30">
        <v>2015</v>
      </c>
      <c r="L115" s="30" t="s">
        <v>879</v>
      </c>
      <c r="M115" s="30" t="s">
        <v>12</v>
      </c>
      <c r="N115" s="30" t="s">
        <v>582</v>
      </c>
      <c r="O115" s="30" t="s">
        <v>871</v>
      </c>
      <c r="P115" s="30" t="s">
        <v>966</v>
      </c>
    </row>
    <row r="116" spans="11:16" x14ac:dyDescent="0.2">
      <c r="K116" s="30">
        <v>2011</v>
      </c>
      <c r="L116" s="30" t="s">
        <v>881</v>
      </c>
      <c r="M116" s="30" t="s">
        <v>5</v>
      </c>
      <c r="N116" s="30" t="s">
        <v>585</v>
      </c>
      <c r="O116" s="30" t="s">
        <v>871</v>
      </c>
      <c r="P116" s="30" t="s">
        <v>1296</v>
      </c>
    </row>
    <row r="117" spans="11:16" x14ac:dyDescent="0.2">
      <c r="K117" s="30">
        <v>2012</v>
      </c>
      <c r="L117" s="30" t="s">
        <v>872</v>
      </c>
      <c r="M117" s="30" t="s">
        <v>12</v>
      </c>
      <c r="N117" s="30" t="s">
        <v>582</v>
      </c>
      <c r="O117" s="30" t="s">
        <v>871</v>
      </c>
      <c r="P117" s="30" t="s">
        <v>1291</v>
      </c>
    </row>
    <row r="118" spans="11:16" x14ac:dyDescent="0.2">
      <c r="K118" s="30">
        <v>2015</v>
      </c>
      <c r="L118" s="30" t="s">
        <v>872</v>
      </c>
      <c r="M118" s="30" t="s">
        <v>5</v>
      </c>
      <c r="N118" s="30" t="s">
        <v>582</v>
      </c>
      <c r="O118" s="30" t="s">
        <v>871</v>
      </c>
      <c r="P118" s="30" t="s">
        <v>1021</v>
      </c>
    </row>
    <row r="119" spans="11:16" x14ac:dyDescent="0.2">
      <c r="K119" s="30">
        <v>2011</v>
      </c>
      <c r="L119" s="30" t="s">
        <v>590</v>
      </c>
      <c r="M119" s="30" t="s">
        <v>12</v>
      </c>
      <c r="N119" s="30" t="s">
        <v>582</v>
      </c>
      <c r="O119" s="30" t="s">
        <v>871</v>
      </c>
      <c r="P119" s="30" t="s">
        <v>1297</v>
      </c>
    </row>
    <row r="120" spans="11:16" x14ac:dyDescent="0.2">
      <c r="K120" s="30">
        <v>2012</v>
      </c>
      <c r="L120" s="30" t="s">
        <v>590</v>
      </c>
      <c r="M120" s="30" t="s">
        <v>5</v>
      </c>
      <c r="N120" s="30" t="s">
        <v>582</v>
      </c>
      <c r="O120" s="30" t="s">
        <v>871</v>
      </c>
      <c r="P120" s="30" t="s">
        <v>1294</v>
      </c>
    </row>
    <row r="121" spans="11:16" x14ac:dyDescent="0.2">
      <c r="K121" s="30">
        <v>2013</v>
      </c>
      <c r="L121" s="30" t="s">
        <v>590</v>
      </c>
      <c r="M121" s="30" t="s">
        <v>12</v>
      </c>
      <c r="N121" s="30" t="s">
        <v>582</v>
      </c>
      <c r="O121" s="30" t="s">
        <v>871</v>
      </c>
      <c r="P121" s="30" t="s">
        <v>1289</v>
      </c>
    </row>
    <row r="122" spans="11:16" x14ac:dyDescent="0.2">
      <c r="K122" s="30">
        <v>2015</v>
      </c>
      <c r="L122" s="30" t="s">
        <v>590</v>
      </c>
      <c r="M122" s="30" t="s">
        <v>12</v>
      </c>
      <c r="N122" s="30" t="s">
        <v>582</v>
      </c>
      <c r="O122" s="30" t="s">
        <v>871</v>
      </c>
      <c r="P122" s="30" t="s">
        <v>1286</v>
      </c>
    </row>
    <row r="123" spans="11:16" x14ac:dyDescent="0.2">
      <c r="K123" s="30">
        <v>2012</v>
      </c>
      <c r="L123" s="30" t="s">
        <v>869</v>
      </c>
      <c r="M123" s="30" t="s">
        <v>594</v>
      </c>
      <c r="N123" s="30" t="s">
        <v>582</v>
      </c>
      <c r="O123" s="30" t="s">
        <v>871</v>
      </c>
      <c r="P123" s="30" t="s">
        <v>1290</v>
      </c>
    </row>
    <row r="124" spans="11:16" x14ac:dyDescent="0.2">
      <c r="K124" s="30">
        <v>2014</v>
      </c>
      <c r="L124" s="30" t="s">
        <v>899</v>
      </c>
      <c r="M124" s="30" t="s">
        <v>5</v>
      </c>
      <c r="N124" s="30" t="s">
        <v>582</v>
      </c>
      <c r="O124" s="30" t="s">
        <v>871</v>
      </c>
      <c r="P124" s="30" t="s">
        <v>1053</v>
      </c>
    </row>
    <row r="125" spans="11:16" x14ac:dyDescent="0.2">
      <c r="K125" s="30">
        <v>2015</v>
      </c>
      <c r="L125" s="30" t="s">
        <v>1057</v>
      </c>
      <c r="M125" s="30" t="s">
        <v>5</v>
      </c>
      <c r="N125" s="30" t="s">
        <v>585</v>
      </c>
      <c r="O125" s="30" t="s">
        <v>871</v>
      </c>
      <c r="P125" s="30" t="s">
        <v>1019</v>
      </c>
    </row>
    <row r="126" spans="11:16" x14ac:dyDescent="0.2">
      <c r="K126" s="30">
        <v>2014</v>
      </c>
      <c r="L126" s="30" t="s">
        <v>580</v>
      </c>
      <c r="M126" s="30" t="s">
        <v>17</v>
      </c>
      <c r="N126" s="30" t="s">
        <v>582</v>
      </c>
      <c r="O126" s="30" t="s">
        <v>871</v>
      </c>
      <c r="P126" s="30" t="s">
        <v>1287</v>
      </c>
    </row>
    <row r="127" spans="11:16" x14ac:dyDescent="0.2">
      <c r="K127" s="30">
        <v>2008</v>
      </c>
      <c r="L127" s="30" t="s">
        <v>600</v>
      </c>
      <c r="M127" s="30" t="s">
        <v>17</v>
      </c>
      <c r="N127" s="30" t="s">
        <v>582</v>
      </c>
      <c r="O127" s="30" t="s">
        <v>893</v>
      </c>
      <c r="P127" s="30" t="s">
        <v>1299</v>
      </c>
    </row>
    <row r="128" spans="11:16" x14ac:dyDescent="0.2">
      <c r="K128" s="30">
        <v>2015</v>
      </c>
      <c r="L128" s="30" t="s">
        <v>600</v>
      </c>
      <c r="M128" s="30" t="s">
        <v>12</v>
      </c>
      <c r="N128" s="30" t="s">
        <v>582</v>
      </c>
      <c r="O128" s="30" t="s">
        <v>893</v>
      </c>
      <c r="P128" s="30" t="s">
        <v>1020</v>
      </c>
    </row>
    <row r="129" spans="11:16" x14ac:dyDescent="0.2">
      <c r="K129" s="30">
        <v>2008</v>
      </c>
      <c r="L129" s="30" t="s">
        <v>595</v>
      </c>
      <c r="M129" s="30" t="s">
        <v>12</v>
      </c>
      <c r="N129" s="30" t="s">
        <v>582</v>
      </c>
      <c r="O129" s="30" t="s">
        <v>893</v>
      </c>
      <c r="P129" s="30" t="s">
        <v>1298</v>
      </c>
    </row>
    <row r="130" spans="11:16" x14ac:dyDescent="0.2">
      <c r="K130" s="30">
        <v>2011</v>
      </c>
      <c r="L130" s="30" t="s">
        <v>880</v>
      </c>
      <c r="M130" s="30" t="s">
        <v>12</v>
      </c>
      <c r="N130" s="30" t="s">
        <v>582</v>
      </c>
      <c r="O130" s="30" t="s">
        <v>893</v>
      </c>
      <c r="P130" s="30" t="s">
        <v>1295</v>
      </c>
    </row>
    <row r="131" spans="11:16" x14ac:dyDescent="0.2">
      <c r="K131" s="30">
        <v>2009</v>
      </c>
      <c r="L131" s="30" t="s">
        <v>885</v>
      </c>
      <c r="M131" s="30" t="s">
        <v>12</v>
      </c>
      <c r="N131" s="30" t="s">
        <v>582</v>
      </c>
      <c r="O131" s="30" t="s">
        <v>893</v>
      </c>
      <c r="P131" s="30" t="s">
        <v>980</v>
      </c>
    </row>
    <row r="132" spans="11:16" x14ac:dyDescent="0.2">
      <c r="K132" s="30">
        <v>2012</v>
      </c>
      <c r="L132" s="30" t="s">
        <v>877</v>
      </c>
      <c r="M132" s="30" t="s">
        <v>5</v>
      </c>
      <c r="N132" s="30" t="s">
        <v>582</v>
      </c>
      <c r="O132" s="30" t="s">
        <v>893</v>
      </c>
      <c r="P132" s="30" t="s">
        <v>980</v>
      </c>
    </row>
    <row r="133" spans="11:16" x14ac:dyDescent="0.2">
      <c r="K133" s="30">
        <v>2012</v>
      </c>
      <c r="L133" s="30" t="s">
        <v>894</v>
      </c>
      <c r="M133" s="30" t="s">
        <v>5</v>
      </c>
      <c r="N133" s="30" t="s">
        <v>599</v>
      </c>
      <c r="O133" s="30" t="s">
        <v>893</v>
      </c>
      <c r="P133" s="30" t="s">
        <v>903</v>
      </c>
    </row>
    <row r="134" spans="11:16" x14ac:dyDescent="0.2">
      <c r="K134" s="30">
        <v>2012</v>
      </c>
      <c r="L134" s="30" t="s">
        <v>580</v>
      </c>
      <c r="M134" s="30" t="s">
        <v>12</v>
      </c>
      <c r="N134" s="30" t="s">
        <v>582</v>
      </c>
      <c r="O134" s="30" t="s">
        <v>893</v>
      </c>
      <c r="P134" s="30" t="s">
        <v>1292</v>
      </c>
    </row>
    <row r="135" spans="11:16" x14ac:dyDescent="0.2">
      <c r="K135" s="30">
        <v>2013</v>
      </c>
      <c r="L135" s="30" t="s">
        <v>597</v>
      </c>
      <c r="M135" s="30" t="s">
        <v>12</v>
      </c>
      <c r="N135" s="30" t="s">
        <v>599</v>
      </c>
      <c r="O135" s="30" t="s">
        <v>893</v>
      </c>
      <c r="P135" s="30" t="s">
        <v>1288</v>
      </c>
    </row>
    <row r="137" spans="11:16" x14ac:dyDescent="0.2">
      <c r="K137" s="45" t="s">
        <v>1674</v>
      </c>
      <c r="L137" s="46"/>
      <c r="M137" s="46"/>
      <c r="N137" s="46"/>
      <c r="O137" s="46"/>
      <c r="P137" s="47"/>
    </row>
    <row r="138" spans="11:16" x14ac:dyDescent="0.2">
      <c r="K138" s="30">
        <v>1984</v>
      </c>
      <c r="L138" s="30" t="s">
        <v>806</v>
      </c>
      <c r="M138" s="30" t="s">
        <v>5</v>
      </c>
      <c r="N138" s="30" t="s">
        <v>582</v>
      </c>
      <c r="O138" s="30" t="s">
        <v>1334</v>
      </c>
      <c r="P138" s="30" t="s">
        <v>1354</v>
      </c>
    </row>
    <row r="139" spans="11:16" x14ac:dyDescent="0.2">
      <c r="K139" s="30">
        <v>1985</v>
      </c>
      <c r="L139" s="30" t="s">
        <v>1352</v>
      </c>
      <c r="M139" s="30" t="s">
        <v>1</v>
      </c>
      <c r="N139" s="30" t="s">
        <v>582</v>
      </c>
      <c r="O139" s="30" t="s">
        <v>1522</v>
      </c>
      <c r="P139" s="30" t="s">
        <v>1346</v>
      </c>
    </row>
    <row r="140" spans="11:16" x14ac:dyDescent="0.2">
      <c r="K140" s="30">
        <v>1985</v>
      </c>
      <c r="L140" s="30" t="s">
        <v>590</v>
      </c>
      <c r="M140" s="30" t="s">
        <v>5</v>
      </c>
      <c r="N140" s="30" t="s">
        <v>582</v>
      </c>
      <c r="O140" s="30" t="s">
        <v>1522</v>
      </c>
      <c r="P140" s="30" t="s">
        <v>1349</v>
      </c>
    </row>
    <row r="141" spans="11:16" x14ac:dyDescent="0.2">
      <c r="K141" s="30">
        <v>1985</v>
      </c>
      <c r="L141" s="30" t="s">
        <v>724</v>
      </c>
      <c r="M141" s="30" t="s">
        <v>17</v>
      </c>
      <c r="N141" s="30" t="s">
        <v>605</v>
      </c>
      <c r="O141" s="30" t="s">
        <v>1334</v>
      </c>
      <c r="P141" s="30" t="s">
        <v>1351</v>
      </c>
    </row>
    <row r="142" spans="11:16" x14ac:dyDescent="0.2">
      <c r="K142" s="30">
        <v>1986</v>
      </c>
      <c r="L142" s="30" t="s">
        <v>669</v>
      </c>
      <c r="M142" s="30" t="s">
        <v>5</v>
      </c>
      <c r="N142" s="30" t="s">
        <v>582</v>
      </c>
      <c r="O142" s="30" t="s">
        <v>1522</v>
      </c>
      <c r="P142" s="30" t="s">
        <v>1089</v>
      </c>
    </row>
    <row r="143" spans="11:16" x14ac:dyDescent="0.2">
      <c r="K143" s="30">
        <v>1986</v>
      </c>
      <c r="L143" s="30" t="s">
        <v>665</v>
      </c>
      <c r="M143" s="30" t="s">
        <v>594</v>
      </c>
      <c r="N143" s="30" t="s">
        <v>582</v>
      </c>
      <c r="O143" s="30" t="s">
        <v>1334</v>
      </c>
      <c r="P143" s="30" t="s">
        <v>1053</v>
      </c>
    </row>
    <row r="144" spans="11:16" x14ac:dyDescent="0.2">
      <c r="K144" s="30">
        <v>1986</v>
      </c>
      <c r="L144" s="30" t="s">
        <v>1045</v>
      </c>
      <c r="M144" s="30" t="s">
        <v>5</v>
      </c>
      <c r="N144" s="30" t="s">
        <v>582</v>
      </c>
      <c r="O144" s="30" t="s">
        <v>1334</v>
      </c>
      <c r="P144" s="30" t="s">
        <v>1348</v>
      </c>
    </row>
    <row r="145" spans="11:16" x14ac:dyDescent="0.2">
      <c r="K145" s="30">
        <v>1987</v>
      </c>
      <c r="L145" s="30" t="s">
        <v>669</v>
      </c>
      <c r="M145" s="30" t="s">
        <v>12</v>
      </c>
      <c r="N145" s="30" t="s">
        <v>582</v>
      </c>
      <c r="O145" s="30" t="s">
        <v>1522</v>
      </c>
      <c r="P145" s="30" t="s">
        <v>1345</v>
      </c>
    </row>
    <row r="146" spans="11:16" x14ac:dyDescent="0.2">
      <c r="K146" s="30">
        <v>1987</v>
      </c>
      <c r="L146" s="30" t="s">
        <v>720</v>
      </c>
      <c r="M146" s="30" t="s">
        <v>12</v>
      </c>
      <c r="N146" s="30" t="s">
        <v>582</v>
      </c>
      <c r="O146" s="30" t="s">
        <v>1334</v>
      </c>
      <c r="P146" s="30" t="s">
        <v>1346</v>
      </c>
    </row>
    <row r="147" spans="11:16" x14ac:dyDescent="0.2">
      <c r="K147" s="30">
        <v>1987</v>
      </c>
      <c r="L147" s="30" t="s">
        <v>597</v>
      </c>
      <c r="M147" s="30" t="s">
        <v>5</v>
      </c>
      <c r="N147" s="30" t="s">
        <v>599</v>
      </c>
      <c r="O147" s="30" t="s">
        <v>1334</v>
      </c>
      <c r="P147" s="30" t="s">
        <v>1347</v>
      </c>
    </row>
    <row r="148" spans="11:16" x14ac:dyDescent="0.2">
      <c r="K148" s="30">
        <v>1988</v>
      </c>
      <c r="L148" s="30" t="s">
        <v>665</v>
      </c>
      <c r="M148" s="30" t="s">
        <v>5</v>
      </c>
      <c r="N148" s="30" t="s">
        <v>582</v>
      </c>
      <c r="O148" s="30" t="s">
        <v>1334</v>
      </c>
      <c r="P148" s="30" t="s">
        <v>1134</v>
      </c>
    </row>
    <row r="149" spans="11:16" x14ac:dyDescent="0.2">
      <c r="K149" s="30">
        <v>1989</v>
      </c>
      <c r="L149" s="30" t="s">
        <v>648</v>
      </c>
      <c r="M149" s="30" t="s">
        <v>12</v>
      </c>
      <c r="N149" s="30" t="s">
        <v>582</v>
      </c>
      <c r="O149" s="30" t="s">
        <v>1522</v>
      </c>
      <c r="P149" s="30" t="s">
        <v>1343</v>
      </c>
    </row>
    <row r="150" spans="11:16" x14ac:dyDescent="0.2">
      <c r="K150" s="30">
        <v>1989</v>
      </c>
      <c r="L150" s="30" t="s">
        <v>665</v>
      </c>
      <c r="M150" s="30" t="s">
        <v>5</v>
      </c>
      <c r="N150" s="30" t="s">
        <v>582</v>
      </c>
      <c r="O150" s="30" t="s">
        <v>1522</v>
      </c>
      <c r="P150" s="30" t="s">
        <v>1341</v>
      </c>
    </row>
    <row r="151" spans="11:16" x14ac:dyDescent="0.2">
      <c r="K151" s="30">
        <v>1989</v>
      </c>
      <c r="L151" s="30" t="s">
        <v>634</v>
      </c>
      <c r="M151" s="30" t="s">
        <v>12</v>
      </c>
      <c r="N151" s="30" t="s">
        <v>582</v>
      </c>
      <c r="O151" s="30" t="s">
        <v>1334</v>
      </c>
      <c r="P151" s="30" t="s">
        <v>963</v>
      </c>
    </row>
    <row r="152" spans="11:16" x14ac:dyDescent="0.2">
      <c r="K152" s="30">
        <v>1989</v>
      </c>
      <c r="L152" s="30" t="s">
        <v>682</v>
      </c>
      <c r="M152" s="30" t="s">
        <v>5</v>
      </c>
      <c r="N152" s="30" t="s">
        <v>582</v>
      </c>
      <c r="O152" s="30" t="s">
        <v>1334</v>
      </c>
      <c r="P152" s="30" t="s">
        <v>1342</v>
      </c>
    </row>
    <row r="153" spans="11:16" x14ac:dyDescent="0.2">
      <c r="K153" s="30">
        <v>1990</v>
      </c>
      <c r="L153" s="30" t="s">
        <v>1337</v>
      </c>
      <c r="M153" s="30" t="s">
        <v>5</v>
      </c>
      <c r="N153" s="30" t="s">
        <v>582</v>
      </c>
      <c r="O153" s="30" t="s">
        <v>1522</v>
      </c>
      <c r="P153" s="30" t="s">
        <v>976</v>
      </c>
    </row>
    <row r="154" spans="11:16" x14ac:dyDescent="0.2">
      <c r="K154" s="30">
        <v>1990</v>
      </c>
      <c r="L154" s="30" t="s">
        <v>670</v>
      </c>
      <c r="M154" s="30" t="s">
        <v>5</v>
      </c>
      <c r="N154" s="30" t="s">
        <v>582</v>
      </c>
      <c r="O154" s="30" t="s">
        <v>1522</v>
      </c>
      <c r="P154" s="30" t="s">
        <v>1338</v>
      </c>
    </row>
    <row r="155" spans="11:16" x14ac:dyDescent="0.2">
      <c r="K155" s="30">
        <v>1990</v>
      </c>
      <c r="L155" s="30" t="s">
        <v>597</v>
      </c>
      <c r="M155" s="30" t="s">
        <v>5</v>
      </c>
      <c r="N155" s="30" t="s">
        <v>599</v>
      </c>
      <c r="O155" s="30" t="s">
        <v>1522</v>
      </c>
      <c r="P155" s="30" t="s">
        <v>1339</v>
      </c>
    </row>
    <row r="156" spans="11:16" x14ac:dyDescent="0.2">
      <c r="K156" s="30">
        <v>1990</v>
      </c>
      <c r="L156" s="30" t="s">
        <v>590</v>
      </c>
      <c r="M156" s="30" t="s">
        <v>12</v>
      </c>
      <c r="N156" s="30" t="s">
        <v>582</v>
      </c>
      <c r="O156" s="30" t="s">
        <v>1334</v>
      </c>
      <c r="P156" s="30" t="s">
        <v>1340</v>
      </c>
    </row>
    <row r="157" spans="11:16" x14ac:dyDescent="0.2">
      <c r="K157" s="30">
        <v>1990</v>
      </c>
      <c r="L157" s="30" t="s">
        <v>669</v>
      </c>
      <c r="M157" s="30" t="s">
        <v>5</v>
      </c>
      <c r="N157" s="30" t="s">
        <v>582</v>
      </c>
      <c r="O157" s="30" t="s">
        <v>1334</v>
      </c>
      <c r="P157" s="30" t="s">
        <v>1152</v>
      </c>
    </row>
    <row r="158" spans="11:16" x14ac:dyDescent="0.2">
      <c r="K158" s="30">
        <v>1991</v>
      </c>
      <c r="L158" s="30" t="s">
        <v>648</v>
      </c>
      <c r="M158" s="30" t="s">
        <v>12</v>
      </c>
      <c r="N158" s="30" t="s">
        <v>582</v>
      </c>
      <c r="O158" s="30" t="s">
        <v>1522</v>
      </c>
      <c r="P158" s="30" t="s">
        <v>1335</v>
      </c>
    </row>
    <row r="159" spans="11:16" x14ac:dyDescent="0.2">
      <c r="K159" s="30">
        <v>1991</v>
      </c>
      <c r="L159" s="30" t="s">
        <v>1045</v>
      </c>
      <c r="M159" s="30" t="s">
        <v>5</v>
      </c>
      <c r="N159" s="30" t="s">
        <v>582</v>
      </c>
      <c r="O159" s="30" t="s">
        <v>1522</v>
      </c>
      <c r="P159" s="30" t="s">
        <v>1087</v>
      </c>
    </row>
    <row r="160" spans="11:16" x14ac:dyDescent="0.2">
      <c r="K160" s="30">
        <v>1991</v>
      </c>
      <c r="L160" s="30" t="s">
        <v>668</v>
      </c>
      <c r="M160" s="30" t="s">
        <v>12</v>
      </c>
      <c r="N160" s="30" t="s">
        <v>582</v>
      </c>
      <c r="O160" s="30" t="s">
        <v>1334</v>
      </c>
      <c r="P160" s="30" t="s">
        <v>1008</v>
      </c>
    </row>
    <row r="161" spans="10:16" x14ac:dyDescent="0.2">
      <c r="K161" s="30">
        <v>1991</v>
      </c>
      <c r="L161" s="30" t="s">
        <v>590</v>
      </c>
      <c r="M161" s="30" t="s">
        <v>5</v>
      </c>
      <c r="N161" s="30" t="s">
        <v>582</v>
      </c>
      <c r="O161" s="30" t="s">
        <v>1334</v>
      </c>
      <c r="P161" s="30" t="s">
        <v>1336</v>
      </c>
    </row>
    <row r="162" spans="10:16" x14ac:dyDescent="0.2">
      <c r="K162" s="30">
        <v>1992</v>
      </c>
      <c r="L162" s="30" t="s">
        <v>1045</v>
      </c>
      <c r="M162" s="30" t="s">
        <v>17</v>
      </c>
      <c r="N162" s="30" t="s">
        <v>582</v>
      </c>
      <c r="O162" s="30" t="s">
        <v>1522</v>
      </c>
      <c r="P162" s="30" t="s">
        <v>1329</v>
      </c>
    </row>
    <row r="163" spans="10:16" x14ac:dyDescent="0.2">
      <c r="K163" s="30">
        <v>1992</v>
      </c>
      <c r="L163" s="30" t="s">
        <v>590</v>
      </c>
      <c r="M163" s="30" t="s">
        <v>17</v>
      </c>
      <c r="N163" s="30" t="s">
        <v>582</v>
      </c>
      <c r="O163" s="30" t="s">
        <v>1522</v>
      </c>
      <c r="P163" s="30" t="s">
        <v>1333</v>
      </c>
    </row>
    <row r="164" spans="10:16" x14ac:dyDescent="0.2">
      <c r="K164" s="30">
        <v>1992</v>
      </c>
      <c r="L164" s="30" t="s">
        <v>1330</v>
      </c>
      <c r="M164" s="30" t="s">
        <v>5</v>
      </c>
      <c r="N164" s="30" t="s">
        <v>582</v>
      </c>
      <c r="O164" s="30" t="s">
        <v>1522</v>
      </c>
      <c r="P164" s="30" t="s">
        <v>1332</v>
      </c>
    </row>
    <row r="166" spans="10:16" x14ac:dyDescent="0.2">
      <c r="K166" s="45" t="s">
        <v>1675</v>
      </c>
      <c r="L166" s="46"/>
      <c r="M166" s="46"/>
      <c r="N166" s="46"/>
      <c r="O166" s="46"/>
      <c r="P166" s="47"/>
    </row>
    <row r="167" spans="10:16" x14ac:dyDescent="0.2">
      <c r="J167" s="37"/>
      <c r="K167" s="30">
        <v>1989</v>
      </c>
      <c r="L167" s="30" t="s">
        <v>618</v>
      </c>
      <c r="M167" s="30" t="s">
        <v>9</v>
      </c>
      <c r="N167" s="30" t="s">
        <v>585</v>
      </c>
      <c r="O167" s="30" t="s">
        <v>621</v>
      </c>
      <c r="P167" s="30" t="s">
        <v>626</v>
      </c>
    </row>
    <row r="168" spans="10:16" x14ac:dyDescent="0.2">
      <c r="J168" s="37"/>
      <c r="K168" s="30">
        <v>1999</v>
      </c>
      <c r="L168" s="30" t="s">
        <v>586</v>
      </c>
      <c r="M168" s="30" t="s">
        <v>12</v>
      </c>
      <c r="N168" s="30" t="s">
        <v>582</v>
      </c>
      <c r="O168" s="30" t="s">
        <v>620</v>
      </c>
      <c r="P168" s="30" t="s">
        <v>1680</v>
      </c>
    </row>
    <row r="169" spans="10:16" x14ac:dyDescent="0.2">
      <c r="J169" s="37"/>
      <c r="K169" s="30">
        <v>1990</v>
      </c>
      <c r="L169" s="30" t="s">
        <v>580</v>
      </c>
      <c r="M169" s="30" t="s">
        <v>12</v>
      </c>
      <c r="N169" s="30" t="s">
        <v>582</v>
      </c>
      <c r="O169" s="30" t="s">
        <v>620</v>
      </c>
      <c r="P169" s="30" t="s">
        <v>624</v>
      </c>
    </row>
    <row r="170" spans="10:16" x14ac:dyDescent="0.2">
      <c r="J170" s="37"/>
      <c r="K170" s="30">
        <v>1990</v>
      </c>
      <c r="L170" s="30" t="s">
        <v>592</v>
      </c>
      <c r="M170" s="30" t="s">
        <v>594</v>
      </c>
      <c r="N170" s="30" t="s">
        <v>605</v>
      </c>
      <c r="O170" s="30" t="s">
        <v>621</v>
      </c>
      <c r="P170" s="30" t="s">
        <v>623</v>
      </c>
    </row>
    <row r="171" spans="10:16" x14ac:dyDescent="0.2">
      <c r="J171" s="37"/>
      <c r="K171" s="30">
        <v>1999</v>
      </c>
      <c r="L171" s="30" t="s">
        <v>595</v>
      </c>
      <c r="M171" s="30" t="s">
        <v>5</v>
      </c>
      <c r="N171" s="30" t="s">
        <v>582</v>
      </c>
      <c r="O171" s="30" t="s">
        <v>620</v>
      </c>
      <c r="P171" s="30" t="s">
        <v>1681</v>
      </c>
    </row>
    <row r="172" spans="10:16" x14ac:dyDescent="0.2">
      <c r="J172" s="37"/>
      <c r="K172" s="30">
        <v>1992</v>
      </c>
      <c r="L172" s="30" t="s">
        <v>614</v>
      </c>
      <c r="M172" s="30" t="s">
        <v>12</v>
      </c>
      <c r="N172" s="30" t="s">
        <v>585</v>
      </c>
      <c r="O172" s="30" t="s">
        <v>621</v>
      </c>
      <c r="P172" s="30" t="s">
        <v>952</v>
      </c>
    </row>
    <row r="173" spans="10:16" x14ac:dyDescent="0.2">
      <c r="J173" s="37"/>
      <c r="K173" s="30">
        <v>1992</v>
      </c>
      <c r="L173" s="30" t="s">
        <v>1057</v>
      </c>
      <c r="M173" s="30" t="s">
        <v>17</v>
      </c>
      <c r="N173" s="30" t="s">
        <v>585</v>
      </c>
      <c r="O173" s="30" t="s">
        <v>621</v>
      </c>
      <c r="P173" s="30" t="s">
        <v>1424</v>
      </c>
    </row>
    <row r="174" spans="10:16" x14ac:dyDescent="0.2">
      <c r="J174" s="37"/>
      <c r="K174" s="30">
        <v>1999</v>
      </c>
      <c r="L174" s="30" t="s">
        <v>592</v>
      </c>
      <c r="M174" s="30" t="s">
        <v>12</v>
      </c>
      <c r="N174" s="30" t="s">
        <v>582</v>
      </c>
      <c r="O174" s="30" t="s">
        <v>620</v>
      </c>
      <c r="P174" s="30" t="s">
        <v>973</v>
      </c>
    </row>
    <row r="175" spans="10:16" x14ac:dyDescent="0.2">
      <c r="J175" s="37"/>
      <c r="K175" s="30">
        <v>2002</v>
      </c>
      <c r="L175" s="30" t="s">
        <v>583</v>
      </c>
      <c r="M175" s="30" t="s">
        <v>5</v>
      </c>
      <c r="N175" s="30" t="s">
        <v>585</v>
      </c>
      <c r="O175" s="30" t="s">
        <v>620</v>
      </c>
      <c r="P175" s="30" t="s">
        <v>978</v>
      </c>
    </row>
    <row r="176" spans="10:16" x14ac:dyDescent="0.2">
      <c r="J176" s="37"/>
      <c r="K176" s="30">
        <v>1993</v>
      </c>
      <c r="L176" s="30" t="s">
        <v>597</v>
      </c>
      <c r="M176" s="30" t="s">
        <v>17</v>
      </c>
      <c r="N176" s="30" t="s">
        <v>599</v>
      </c>
      <c r="O176" s="30" t="s">
        <v>620</v>
      </c>
      <c r="P176" s="30" t="s">
        <v>953</v>
      </c>
    </row>
    <row r="177" spans="10:16" x14ac:dyDescent="0.2">
      <c r="J177" s="37"/>
      <c r="K177" s="30">
        <v>1994</v>
      </c>
      <c r="L177" s="30" t="s">
        <v>610</v>
      </c>
      <c r="M177" s="30" t="s">
        <v>17</v>
      </c>
      <c r="N177" s="30" t="s">
        <v>605</v>
      </c>
      <c r="O177" s="30" t="s">
        <v>621</v>
      </c>
      <c r="P177" s="30" t="s">
        <v>1165</v>
      </c>
    </row>
    <row r="178" spans="10:16" x14ac:dyDescent="0.2">
      <c r="J178" s="37"/>
      <c r="K178" s="30">
        <v>1990</v>
      </c>
      <c r="L178" s="30" t="s">
        <v>616</v>
      </c>
      <c r="M178" s="30" t="s">
        <v>1</v>
      </c>
      <c r="N178" s="30" t="s">
        <v>605</v>
      </c>
      <c r="O178" s="30" t="s">
        <v>620</v>
      </c>
      <c r="P178" s="30" t="s">
        <v>625</v>
      </c>
    </row>
    <row r="179" spans="10:16" x14ac:dyDescent="0.2">
      <c r="J179" s="37"/>
      <c r="K179" s="30">
        <v>1995</v>
      </c>
      <c r="L179" s="30" t="s">
        <v>590</v>
      </c>
      <c r="M179" s="30" t="s">
        <v>12</v>
      </c>
      <c r="N179" s="30" t="s">
        <v>582</v>
      </c>
      <c r="O179" s="30" t="s">
        <v>621</v>
      </c>
      <c r="P179" s="30" t="s">
        <v>1677</v>
      </c>
    </row>
    <row r="180" spans="10:16" x14ac:dyDescent="0.2">
      <c r="J180" s="37"/>
      <c r="K180" s="30">
        <v>1995</v>
      </c>
      <c r="L180" s="30" t="s">
        <v>580</v>
      </c>
      <c r="M180" s="30" t="s">
        <v>12</v>
      </c>
      <c r="N180" s="30" t="s">
        <v>582</v>
      </c>
      <c r="O180" s="30" t="s">
        <v>620</v>
      </c>
      <c r="P180" s="30" t="s">
        <v>962</v>
      </c>
    </row>
    <row r="181" spans="10:16" x14ac:dyDescent="0.2">
      <c r="J181" s="37"/>
      <c r="K181" s="30">
        <v>1995</v>
      </c>
      <c r="L181" s="30" t="s">
        <v>608</v>
      </c>
      <c r="M181" s="30" t="s">
        <v>12</v>
      </c>
      <c r="N181" s="30" t="s">
        <v>582</v>
      </c>
      <c r="O181" s="30" t="s">
        <v>621</v>
      </c>
      <c r="P181" s="30" t="s">
        <v>1678</v>
      </c>
    </row>
    <row r="182" spans="10:16" x14ac:dyDescent="0.2">
      <c r="J182" s="37"/>
      <c r="K182" s="30">
        <v>1995</v>
      </c>
      <c r="L182" s="30" t="s">
        <v>600</v>
      </c>
      <c r="M182" s="30" t="s">
        <v>12</v>
      </c>
      <c r="N182" s="30" t="s">
        <v>582</v>
      </c>
      <c r="O182" s="30" t="s">
        <v>621</v>
      </c>
      <c r="P182" s="30" t="s">
        <v>961</v>
      </c>
    </row>
    <row r="183" spans="10:16" x14ac:dyDescent="0.2">
      <c r="J183" s="37"/>
      <c r="K183" s="30">
        <v>1991</v>
      </c>
      <c r="L183" s="30" t="s">
        <v>592</v>
      </c>
      <c r="M183" s="30" t="s">
        <v>594</v>
      </c>
      <c r="N183" s="30" t="s">
        <v>605</v>
      </c>
      <c r="O183" s="30" t="s">
        <v>620</v>
      </c>
      <c r="P183" s="30" t="s">
        <v>951</v>
      </c>
    </row>
    <row r="184" spans="10:16" x14ac:dyDescent="0.2">
      <c r="J184" s="37"/>
      <c r="K184" s="30">
        <v>1999</v>
      </c>
      <c r="L184" s="30" t="s">
        <v>597</v>
      </c>
      <c r="M184" s="30" t="s">
        <v>12</v>
      </c>
      <c r="N184" s="30" t="s">
        <v>599</v>
      </c>
      <c r="O184" s="30" t="s">
        <v>620</v>
      </c>
      <c r="P184" s="30" t="s">
        <v>969</v>
      </c>
    </row>
    <row r="185" spans="10:16" x14ac:dyDescent="0.2">
      <c r="J185" s="37"/>
      <c r="K185" s="30">
        <v>2001</v>
      </c>
      <c r="L185" s="30" t="s">
        <v>580</v>
      </c>
      <c r="M185" s="30" t="s">
        <v>17</v>
      </c>
      <c r="N185" s="30" t="s">
        <v>582</v>
      </c>
      <c r="O185" s="30" t="s">
        <v>620</v>
      </c>
      <c r="P185" s="30" t="s">
        <v>1684</v>
      </c>
    </row>
    <row r="186" spans="10:16" x14ac:dyDescent="0.2">
      <c r="J186" s="37"/>
      <c r="K186" s="30">
        <v>2002</v>
      </c>
      <c r="L186" s="30" t="s">
        <v>580</v>
      </c>
      <c r="M186" s="30" t="s">
        <v>12</v>
      </c>
      <c r="N186" s="30" t="s">
        <v>582</v>
      </c>
      <c r="O186" s="30" t="s">
        <v>620</v>
      </c>
      <c r="P186" s="30" t="s">
        <v>979</v>
      </c>
    </row>
    <row r="187" spans="10:16" x14ac:dyDescent="0.2">
      <c r="J187" s="37"/>
      <c r="K187" s="30">
        <v>1998</v>
      </c>
      <c r="L187" s="30" t="s">
        <v>604</v>
      </c>
      <c r="M187" s="30" t="s">
        <v>12</v>
      </c>
      <c r="N187" s="30" t="s">
        <v>582</v>
      </c>
      <c r="O187" s="30" t="s">
        <v>621</v>
      </c>
      <c r="P187" s="30" t="s">
        <v>966</v>
      </c>
    </row>
    <row r="188" spans="10:16" x14ac:dyDescent="0.2">
      <c r="J188" s="37"/>
      <c r="K188" s="30">
        <v>1994</v>
      </c>
      <c r="L188" s="30" t="s">
        <v>612</v>
      </c>
      <c r="M188" s="30" t="s">
        <v>5</v>
      </c>
      <c r="N188" s="30" t="s">
        <v>582</v>
      </c>
      <c r="O188" s="30" t="s">
        <v>620</v>
      </c>
      <c r="P188" s="30" t="s">
        <v>955</v>
      </c>
    </row>
    <row r="189" spans="10:16" x14ac:dyDescent="0.2">
      <c r="J189" s="37"/>
      <c r="K189" s="30">
        <v>1998</v>
      </c>
      <c r="L189" s="30" t="s">
        <v>600</v>
      </c>
      <c r="M189" s="30" t="s">
        <v>17</v>
      </c>
      <c r="N189" s="30" t="s">
        <v>582</v>
      </c>
      <c r="O189" s="30" t="s">
        <v>621</v>
      </c>
      <c r="P189" s="30" t="s">
        <v>1679</v>
      </c>
    </row>
    <row r="190" spans="10:16" x14ac:dyDescent="0.2">
      <c r="J190" s="37"/>
      <c r="K190" s="30">
        <v>1995</v>
      </c>
      <c r="L190" s="30" t="s">
        <v>588</v>
      </c>
      <c r="M190" s="30" t="s">
        <v>12</v>
      </c>
      <c r="N190" s="30" t="s">
        <v>582</v>
      </c>
      <c r="O190" s="30" t="s">
        <v>620</v>
      </c>
      <c r="P190" s="30" t="s">
        <v>959</v>
      </c>
    </row>
    <row r="191" spans="10:16" x14ac:dyDescent="0.2">
      <c r="J191" s="37"/>
      <c r="K191" s="30">
        <v>1996</v>
      </c>
      <c r="L191" s="30" t="s">
        <v>604</v>
      </c>
      <c r="M191" s="30" t="s">
        <v>12</v>
      </c>
      <c r="N191" s="30" t="s">
        <v>582</v>
      </c>
      <c r="O191" s="30" t="s">
        <v>620</v>
      </c>
      <c r="P191" s="30" t="s">
        <v>963</v>
      </c>
    </row>
    <row r="192" spans="10:16" x14ac:dyDescent="0.2">
      <c r="J192" s="37"/>
      <c r="K192" s="30">
        <v>1996</v>
      </c>
      <c r="L192" s="30" t="s">
        <v>606</v>
      </c>
      <c r="M192" s="30" t="s">
        <v>17</v>
      </c>
      <c r="N192" s="30" t="s">
        <v>605</v>
      </c>
      <c r="O192" s="30" t="s">
        <v>620</v>
      </c>
      <c r="P192" s="30" t="s">
        <v>964</v>
      </c>
    </row>
    <row r="193" spans="10:16" x14ac:dyDescent="0.2">
      <c r="J193" s="37"/>
      <c r="K193" s="30">
        <v>1999</v>
      </c>
      <c r="L193" s="30" t="s">
        <v>592</v>
      </c>
      <c r="M193" s="30" t="s">
        <v>594</v>
      </c>
      <c r="N193" s="30" t="s">
        <v>582</v>
      </c>
      <c r="O193" s="30" t="s">
        <v>621</v>
      </c>
      <c r="P193" s="30" t="s">
        <v>972</v>
      </c>
    </row>
    <row r="194" spans="10:16" x14ac:dyDescent="0.2">
      <c r="J194" s="37"/>
      <c r="K194" s="30">
        <v>1996</v>
      </c>
      <c r="L194" s="30" t="s">
        <v>592</v>
      </c>
      <c r="M194" s="30" t="s">
        <v>594</v>
      </c>
      <c r="N194" s="30" t="s">
        <v>605</v>
      </c>
      <c r="O194" s="30" t="s">
        <v>620</v>
      </c>
      <c r="P194" s="30" t="s">
        <v>965</v>
      </c>
    </row>
    <row r="195" spans="10:16" x14ac:dyDescent="0.2">
      <c r="J195" s="37"/>
      <c r="K195" s="30">
        <v>2000</v>
      </c>
      <c r="L195" s="30" t="s">
        <v>590</v>
      </c>
      <c r="M195" s="30" t="s">
        <v>5</v>
      </c>
      <c r="N195" s="30" t="s">
        <v>582</v>
      </c>
      <c r="O195" s="30" t="s">
        <v>621</v>
      </c>
      <c r="P195" s="30" t="s">
        <v>1682</v>
      </c>
    </row>
    <row r="196" spans="10:16" x14ac:dyDescent="0.2">
      <c r="J196" s="37"/>
      <c r="K196" s="30">
        <v>2001</v>
      </c>
      <c r="L196" s="30" t="s">
        <v>588</v>
      </c>
      <c r="M196" s="30" t="s">
        <v>12</v>
      </c>
      <c r="N196" s="30" t="s">
        <v>582</v>
      </c>
      <c r="O196" s="30" t="s">
        <v>621</v>
      </c>
      <c r="P196" s="30" t="s">
        <v>1683</v>
      </c>
    </row>
    <row r="197" spans="10:16" x14ac:dyDescent="0.2">
      <c r="J197" s="37"/>
      <c r="K197" s="30">
        <v>2001</v>
      </c>
      <c r="L197" s="30" t="s">
        <v>586</v>
      </c>
      <c r="M197" s="30" t="s">
        <v>12</v>
      </c>
      <c r="N197" s="30" t="s">
        <v>582</v>
      </c>
      <c r="O197" s="30" t="s">
        <v>621</v>
      </c>
      <c r="P197" s="30" t="s">
        <v>976</v>
      </c>
    </row>
    <row r="198" spans="10:16" x14ac:dyDescent="0.2">
      <c r="J198" s="37"/>
      <c r="K198" s="30">
        <v>1994</v>
      </c>
      <c r="L198" s="30" t="s">
        <v>608</v>
      </c>
      <c r="M198" s="30" t="s">
        <v>12</v>
      </c>
      <c r="N198" s="30" t="s">
        <v>582</v>
      </c>
      <c r="O198" s="30" t="s">
        <v>620</v>
      </c>
      <c r="P198" s="30" t="s">
        <v>954</v>
      </c>
    </row>
    <row r="199" spans="10:16" x14ac:dyDescent="0.2">
      <c r="J199" s="37"/>
      <c r="K199" s="30">
        <v>1998</v>
      </c>
      <c r="L199" s="30" t="s">
        <v>602</v>
      </c>
      <c r="M199" s="30" t="s">
        <v>9</v>
      </c>
      <c r="N199" s="30" t="s">
        <v>585</v>
      </c>
      <c r="O199" s="30" t="s">
        <v>620</v>
      </c>
      <c r="P199" s="30" t="s">
        <v>967</v>
      </c>
    </row>
    <row r="200" spans="10:16" x14ac:dyDescent="0.2">
      <c r="J200" s="37"/>
      <c r="K200" s="30">
        <v>1994</v>
      </c>
      <c r="L200" s="30" t="s">
        <v>592</v>
      </c>
      <c r="M200" s="30" t="s">
        <v>5</v>
      </c>
      <c r="N200" s="30" t="s">
        <v>605</v>
      </c>
      <c r="O200" s="30" t="s">
        <v>620</v>
      </c>
      <c r="P200" s="30" t="s">
        <v>1676</v>
      </c>
    </row>
    <row r="202" spans="10:16" x14ac:dyDescent="0.2">
      <c r="K202" s="45" t="s">
        <v>1685</v>
      </c>
      <c r="L202" s="46"/>
      <c r="M202" s="46"/>
      <c r="N202" s="46"/>
      <c r="O202" s="46"/>
      <c r="P202" s="47"/>
    </row>
    <row r="203" spans="10:16" x14ac:dyDescent="0.2">
      <c r="K203" s="30">
        <v>1980</v>
      </c>
      <c r="L203" s="30" t="s">
        <v>1396</v>
      </c>
      <c r="M203" s="30" t="s">
        <v>5</v>
      </c>
      <c r="N203" s="30" t="s">
        <v>605</v>
      </c>
      <c r="O203" s="30" t="s">
        <v>1399</v>
      </c>
      <c r="P203" s="30" t="s">
        <v>1420</v>
      </c>
    </row>
    <row r="204" spans="10:16" x14ac:dyDescent="0.2">
      <c r="K204" s="30">
        <v>1980</v>
      </c>
      <c r="L204" s="30" t="s">
        <v>1384</v>
      </c>
      <c r="M204" s="30" t="s">
        <v>17</v>
      </c>
      <c r="N204" s="30" t="s">
        <v>582</v>
      </c>
      <c r="O204" s="30" t="s">
        <v>1399</v>
      </c>
      <c r="P204" s="30" t="s">
        <v>1419</v>
      </c>
    </row>
    <row r="205" spans="10:16" x14ac:dyDescent="0.2">
      <c r="K205" s="30">
        <v>1981</v>
      </c>
      <c r="L205" s="30" t="s">
        <v>1057</v>
      </c>
      <c r="M205" s="30" t="s">
        <v>17</v>
      </c>
      <c r="N205" s="30" t="s">
        <v>585</v>
      </c>
      <c r="O205" s="30" t="s">
        <v>1334</v>
      </c>
      <c r="P205" s="30" t="s">
        <v>1418</v>
      </c>
    </row>
    <row r="206" spans="10:16" x14ac:dyDescent="0.2">
      <c r="K206" s="30">
        <v>1981</v>
      </c>
      <c r="L206" s="30" t="s">
        <v>1380</v>
      </c>
      <c r="M206" s="30" t="s">
        <v>5</v>
      </c>
      <c r="N206" s="30" t="s">
        <v>582</v>
      </c>
      <c r="O206" s="30" t="s">
        <v>1334</v>
      </c>
      <c r="P206" s="30" t="s">
        <v>976</v>
      </c>
    </row>
    <row r="207" spans="10:16" x14ac:dyDescent="0.2">
      <c r="K207" s="30">
        <v>1981</v>
      </c>
      <c r="L207" s="30" t="s">
        <v>1395</v>
      </c>
      <c r="M207" s="30" t="s">
        <v>594</v>
      </c>
      <c r="N207" s="30" t="s">
        <v>582</v>
      </c>
      <c r="O207" s="30" t="s">
        <v>1334</v>
      </c>
      <c r="P207" s="30" t="s">
        <v>1417</v>
      </c>
    </row>
    <row r="208" spans="10:16" x14ac:dyDescent="0.2">
      <c r="K208" s="30">
        <v>1982</v>
      </c>
      <c r="L208" s="30" t="s">
        <v>724</v>
      </c>
      <c r="M208" s="30" t="s">
        <v>12</v>
      </c>
      <c r="N208" s="30" t="s">
        <v>605</v>
      </c>
      <c r="O208" s="30" t="s">
        <v>1334</v>
      </c>
      <c r="P208" s="30" t="s">
        <v>1416</v>
      </c>
    </row>
    <row r="209" spans="11:16" x14ac:dyDescent="0.2">
      <c r="K209" s="30">
        <v>1982</v>
      </c>
      <c r="L209" s="30" t="s">
        <v>1380</v>
      </c>
      <c r="M209" s="30" t="s">
        <v>12</v>
      </c>
      <c r="N209" s="30" t="s">
        <v>582</v>
      </c>
      <c r="O209" s="30" t="s">
        <v>1334</v>
      </c>
      <c r="P209" s="30" t="s">
        <v>1414</v>
      </c>
    </row>
    <row r="210" spans="11:16" x14ac:dyDescent="0.2">
      <c r="K210" s="30">
        <v>1982</v>
      </c>
      <c r="L210" s="30" t="s">
        <v>720</v>
      </c>
      <c r="M210" s="30" t="s">
        <v>5</v>
      </c>
      <c r="N210" s="30" t="s">
        <v>582</v>
      </c>
      <c r="O210" s="30" t="s">
        <v>1334</v>
      </c>
      <c r="P210" s="30" t="s">
        <v>984</v>
      </c>
    </row>
    <row r="211" spans="11:16" x14ac:dyDescent="0.2">
      <c r="K211" s="30">
        <v>1982</v>
      </c>
      <c r="L211" s="30" t="s">
        <v>1398</v>
      </c>
      <c r="M211" s="30" t="s">
        <v>5</v>
      </c>
      <c r="N211" s="30" t="s">
        <v>582</v>
      </c>
      <c r="O211" s="30" t="s">
        <v>1334</v>
      </c>
      <c r="P211" s="30" t="s">
        <v>1415</v>
      </c>
    </row>
    <row r="212" spans="11:16" x14ac:dyDescent="0.2">
      <c r="K212" s="30">
        <v>1983</v>
      </c>
      <c r="L212" s="30" t="s">
        <v>724</v>
      </c>
      <c r="M212" s="30" t="s">
        <v>12</v>
      </c>
      <c r="N212" s="30" t="s">
        <v>605</v>
      </c>
      <c r="O212" s="30" t="s">
        <v>1399</v>
      </c>
      <c r="P212" s="30" t="s">
        <v>1412</v>
      </c>
    </row>
    <row r="213" spans="11:16" x14ac:dyDescent="0.2">
      <c r="K213" s="30">
        <v>1983</v>
      </c>
      <c r="L213" s="30" t="s">
        <v>1380</v>
      </c>
      <c r="M213" s="30" t="s">
        <v>12</v>
      </c>
      <c r="N213" s="30" t="s">
        <v>582</v>
      </c>
      <c r="O213" s="30" t="s">
        <v>1399</v>
      </c>
      <c r="P213" s="30" t="s">
        <v>989</v>
      </c>
    </row>
    <row r="214" spans="11:16" x14ac:dyDescent="0.2">
      <c r="K214" s="30">
        <v>1983</v>
      </c>
      <c r="L214" s="30" t="s">
        <v>1392</v>
      </c>
      <c r="M214" s="30" t="s">
        <v>12</v>
      </c>
      <c r="N214" s="30" t="s">
        <v>582</v>
      </c>
      <c r="O214" s="30" t="s">
        <v>1399</v>
      </c>
      <c r="P214" s="30" t="s">
        <v>1413</v>
      </c>
    </row>
    <row r="215" spans="11:16" x14ac:dyDescent="0.2">
      <c r="K215" s="30">
        <v>1983</v>
      </c>
      <c r="L215" s="30" t="s">
        <v>1393</v>
      </c>
      <c r="M215" s="30" t="s">
        <v>12</v>
      </c>
      <c r="N215" s="30" t="s">
        <v>582</v>
      </c>
      <c r="O215" s="30" t="s">
        <v>1334</v>
      </c>
      <c r="P215" s="30" t="s">
        <v>1410</v>
      </c>
    </row>
    <row r="216" spans="11:16" x14ac:dyDescent="0.2">
      <c r="K216" s="30">
        <v>1983</v>
      </c>
      <c r="L216" s="30" t="s">
        <v>1394</v>
      </c>
      <c r="M216" s="30" t="s">
        <v>5</v>
      </c>
      <c r="N216" s="30" t="s">
        <v>599</v>
      </c>
      <c r="O216" s="30" t="s">
        <v>1399</v>
      </c>
      <c r="P216" s="30" t="s">
        <v>1411</v>
      </c>
    </row>
    <row r="217" spans="11:16" x14ac:dyDescent="0.2">
      <c r="K217" s="30">
        <v>1984</v>
      </c>
      <c r="L217" s="30" t="s">
        <v>1390</v>
      </c>
      <c r="M217" s="30" t="s">
        <v>12</v>
      </c>
      <c r="N217" s="30" t="s">
        <v>605</v>
      </c>
      <c r="O217" s="30" t="s">
        <v>1399</v>
      </c>
      <c r="P217" s="30" t="s">
        <v>1021</v>
      </c>
    </row>
    <row r="218" spans="11:16" x14ac:dyDescent="0.2">
      <c r="K218" s="30">
        <v>1984</v>
      </c>
      <c r="L218" s="30" t="s">
        <v>1389</v>
      </c>
      <c r="M218" s="30" t="s">
        <v>12</v>
      </c>
      <c r="N218" s="30" t="s">
        <v>585</v>
      </c>
      <c r="O218" s="30" t="s">
        <v>1399</v>
      </c>
      <c r="P218" s="30" t="s">
        <v>976</v>
      </c>
    </row>
    <row r="219" spans="11:16" x14ac:dyDescent="0.2">
      <c r="K219" s="30">
        <v>1984</v>
      </c>
      <c r="L219" s="30" t="s">
        <v>1057</v>
      </c>
      <c r="M219" s="30" t="s">
        <v>12</v>
      </c>
      <c r="N219" s="30" t="s">
        <v>585</v>
      </c>
      <c r="O219" s="30" t="s">
        <v>1334</v>
      </c>
      <c r="P219" s="30" t="s">
        <v>1408</v>
      </c>
    </row>
    <row r="220" spans="11:16" x14ac:dyDescent="0.2">
      <c r="K220" s="30">
        <v>1984</v>
      </c>
      <c r="L220" s="30" t="s">
        <v>1380</v>
      </c>
      <c r="M220" s="30" t="s">
        <v>12</v>
      </c>
      <c r="N220" s="30" t="s">
        <v>582</v>
      </c>
      <c r="O220" s="30" t="s">
        <v>1399</v>
      </c>
      <c r="P220" s="30" t="s">
        <v>1406</v>
      </c>
    </row>
    <row r="221" spans="11:16" x14ac:dyDescent="0.2">
      <c r="K221" s="30">
        <v>1984</v>
      </c>
      <c r="L221" s="30" t="s">
        <v>1392</v>
      </c>
      <c r="M221" s="30" t="s">
        <v>12</v>
      </c>
      <c r="N221" s="30" t="s">
        <v>582</v>
      </c>
      <c r="O221" s="30" t="s">
        <v>1399</v>
      </c>
      <c r="P221" s="30" t="s">
        <v>1409</v>
      </c>
    </row>
    <row r="222" spans="11:16" x14ac:dyDescent="0.2">
      <c r="K222" s="30">
        <v>1984</v>
      </c>
      <c r="L222" s="30" t="s">
        <v>1398</v>
      </c>
      <c r="M222" s="30" t="s">
        <v>12</v>
      </c>
      <c r="N222" s="30" t="s">
        <v>582</v>
      </c>
      <c r="O222" s="30" t="s">
        <v>1399</v>
      </c>
      <c r="P222" s="30" t="s">
        <v>1407</v>
      </c>
    </row>
    <row r="223" spans="11:16" x14ac:dyDescent="0.2">
      <c r="K223" s="30">
        <v>1984</v>
      </c>
      <c r="L223" s="30" t="s">
        <v>1386</v>
      </c>
      <c r="M223" s="30" t="s">
        <v>12</v>
      </c>
      <c r="N223" s="30" t="s">
        <v>585</v>
      </c>
      <c r="O223" s="30" t="s">
        <v>1399</v>
      </c>
      <c r="P223" s="30" t="s">
        <v>1008</v>
      </c>
    </row>
    <row r="224" spans="11:16" x14ac:dyDescent="0.2">
      <c r="K224" s="30">
        <v>1985</v>
      </c>
      <c r="L224" s="30" t="s">
        <v>1388</v>
      </c>
      <c r="M224" s="30" t="s">
        <v>12</v>
      </c>
      <c r="N224" s="30" t="s">
        <v>585</v>
      </c>
      <c r="O224" s="30" t="s">
        <v>1334</v>
      </c>
      <c r="P224" s="30" t="s">
        <v>1000</v>
      </c>
    </row>
    <row r="225" spans="11:16" x14ac:dyDescent="0.2">
      <c r="K225" s="30">
        <v>1985</v>
      </c>
      <c r="L225" s="30" t="s">
        <v>1381</v>
      </c>
      <c r="M225" s="30" t="s">
        <v>12</v>
      </c>
      <c r="N225" s="30" t="s">
        <v>582</v>
      </c>
      <c r="O225" s="30" t="s">
        <v>1399</v>
      </c>
      <c r="P225" s="30" t="s">
        <v>1152</v>
      </c>
    </row>
    <row r="226" spans="11:16" x14ac:dyDescent="0.2">
      <c r="K226" s="30">
        <v>1985</v>
      </c>
      <c r="L226" s="30" t="s">
        <v>1385</v>
      </c>
      <c r="M226" s="30" t="s">
        <v>12</v>
      </c>
      <c r="N226" s="30" t="s">
        <v>582</v>
      </c>
      <c r="O226" s="30" t="s">
        <v>1399</v>
      </c>
      <c r="P226" s="30" t="s">
        <v>1404</v>
      </c>
    </row>
    <row r="227" spans="11:16" x14ac:dyDescent="0.2">
      <c r="K227" s="30">
        <v>1985</v>
      </c>
      <c r="L227" s="30" t="s">
        <v>1384</v>
      </c>
      <c r="M227" s="30" t="s">
        <v>12</v>
      </c>
      <c r="N227" s="30" t="s">
        <v>582</v>
      </c>
      <c r="O227" s="30" t="s">
        <v>1334</v>
      </c>
      <c r="P227" s="30" t="s">
        <v>1403</v>
      </c>
    </row>
    <row r="228" spans="11:16" x14ac:dyDescent="0.2">
      <c r="K228" s="30">
        <v>1985</v>
      </c>
      <c r="L228" s="30" t="s">
        <v>1386</v>
      </c>
      <c r="M228" s="30" t="s">
        <v>12</v>
      </c>
      <c r="N228" s="30" t="s">
        <v>585</v>
      </c>
      <c r="O228" s="30" t="s">
        <v>1334</v>
      </c>
      <c r="P228" s="30" t="s">
        <v>1405</v>
      </c>
    </row>
    <row r="229" spans="11:16" x14ac:dyDescent="0.2">
      <c r="K229" s="30">
        <v>1987</v>
      </c>
      <c r="L229" s="30" t="s">
        <v>1385</v>
      </c>
      <c r="M229" s="30" t="s">
        <v>12</v>
      </c>
      <c r="N229" s="30" t="s">
        <v>582</v>
      </c>
      <c r="O229" s="30" t="s">
        <v>1524</v>
      </c>
      <c r="P229" s="30" t="s">
        <v>1422</v>
      </c>
    </row>
    <row r="230" spans="11:16" x14ac:dyDescent="0.2">
      <c r="K230" s="30">
        <v>1987</v>
      </c>
      <c r="L230" s="30" t="s">
        <v>1398</v>
      </c>
      <c r="M230" s="30" t="s">
        <v>17</v>
      </c>
      <c r="N230" s="30" t="s">
        <v>582</v>
      </c>
      <c r="O230" s="30" t="s">
        <v>1334</v>
      </c>
      <c r="P230" s="30" t="s">
        <v>1087</v>
      </c>
    </row>
    <row r="231" spans="11:16" x14ac:dyDescent="0.2">
      <c r="K231" s="30">
        <v>1988</v>
      </c>
      <c r="L231" s="30" t="s">
        <v>1057</v>
      </c>
      <c r="M231" s="30" t="s">
        <v>1</v>
      </c>
      <c r="N231" s="30" t="s">
        <v>585</v>
      </c>
      <c r="O231" s="30" t="s">
        <v>1334</v>
      </c>
      <c r="P231" s="30" t="s">
        <v>1402</v>
      </c>
    </row>
    <row r="232" spans="11:16" x14ac:dyDescent="0.2">
      <c r="K232" s="30">
        <v>1989</v>
      </c>
      <c r="L232" s="30" t="s">
        <v>1382</v>
      </c>
      <c r="M232" s="30" t="s">
        <v>17</v>
      </c>
      <c r="N232" s="30" t="s">
        <v>582</v>
      </c>
      <c r="O232" s="30" t="s">
        <v>1334</v>
      </c>
      <c r="P232" s="30" t="s">
        <v>1401</v>
      </c>
    </row>
    <row r="233" spans="11:16" x14ac:dyDescent="0.2">
      <c r="K233" s="30">
        <v>1989</v>
      </c>
      <c r="L233" s="30" t="s">
        <v>1397</v>
      </c>
      <c r="M233" s="30" t="s">
        <v>5</v>
      </c>
      <c r="N233" s="30" t="s">
        <v>605</v>
      </c>
      <c r="O233" s="30" t="s">
        <v>1399</v>
      </c>
      <c r="P233" s="30" t="s">
        <v>1400</v>
      </c>
    </row>
    <row r="234" spans="11:16" x14ac:dyDescent="0.2">
      <c r="K234" s="30">
        <v>1989</v>
      </c>
      <c r="L234" s="30" t="s">
        <v>1380</v>
      </c>
      <c r="M234" s="30" t="s">
        <v>594</v>
      </c>
      <c r="N234" s="30" t="s">
        <v>582</v>
      </c>
      <c r="O234" s="30" t="s">
        <v>1334</v>
      </c>
      <c r="P234" s="30" t="s">
        <v>1000</v>
      </c>
    </row>
    <row r="235" spans="11:16" x14ac:dyDescent="0.2">
      <c r="K235" s="30">
        <v>1989</v>
      </c>
      <c r="L235" s="30" t="s">
        <v>1381</v>
      </c>
      <c r="M235" s="30" t="s">
        <v>12</v>
      </c>
      <c r="N235" s="30" t="s">
        <v>582</v>
      </c>
      <c r="O235" s="30" t="s">
        <v>1334</v>
      </c>
      <c r="P235" s="30" t="s">
        <v>1021</v>
      </c>
    </row>
    <row r="236" spans="11:16" x14ac:dyDescent="0.2">
      <c r="K236" s="30">
        <v>1990</v>
      </c>
      <c r="L236" s="30" t="s">
        <v>1377</v>
      </c>
      <c r="M236" s="30" t="s">
        <v>5</v>
      </c>
      <c r="N236" s="30" t="s">
        <v>599</v>
      </c>
      <c r="O236" s="30" t="s">
        <v>1334</v>
      </c>
      <c r="P236" s="30" t="s">
        <v>966</v>
      </c>
    </row>
    <row r="237" spans="11:16" x14ac:dyDescent="0.2">
      <c r="K237" s="30">
        <v>1990</v>
      </c>
      <c r="L237" s="30" t="s">
        <v>1378</v>
      </c>
      <c r="M237" s="30" t="s">
        <v>5</v>
      </c>
      <c r="N237" s="30" t="s">
        <v>605</v>
      </c>
      <c r="O237" s="30" t="s">
        <v>1334</v>
      </c>
      <c r="P237" s="30" t="s">
        <v>1008</v>
      </c>
    </row>
    <row r="238" spans="11:16" x14ac:dyDescent="0.2">
      <c r="K238" s="30">
        <v>1991</v>
      </c>
      <c r="L238" s="30" t="s">
        <v>1376</v>
      </c>
      <c r="M238" s="30" t="s">
        <v>5</v>
      </c>
      <c r="N238" s="30" t="s">
        <v>582</v>
      </c>
      <c r="O238" s="30" t="s">
        <v>1334</v>
      </c>
      <c r="P238" s="30" t="s">
        <v>1118</v>
      </c>
    </row>
    <row r="239" spans="11:16" x14ac:dyDescent="0.2">
      <c r="K239" s="30">
        <v>1992</v>
      </c>
      <c r="L239" s="30" t="s">
        <v>720</v>
      </c>
      <c r="M239" s="30" t="s">
        <v>17</v>
      </c>
      <c r="N239" s="30" t="s">
        <v>582</v>
      </c>
      <c r="O239" s="30" t="s">
        <v>1334</v>
      </c>
      <c r="P239" s="30" t="s">
        <v>966</v>
      </c>
    </row>
    <row r="241" spans="11:16" x14ac:dyDescent="0.2">
      <c r="K241" s="45" t="s">
        <v>1686</v>
      </c>
      <c r="L241" s="46"/>
      <c r="M241" s="46"/>
      <c r="N241" s="46"/>
      <c r="O241" s="46"/>
      <c r="P241" s="47"/>
    </row>
    <row r="242" spans="11:16" x14ac:dyDescent="0.2">
      <c r="K242" s="30">
        <v>2004</v>
      </c>
      <c r="L242" s="30" t="s">
        <v>608</v>
      </c>
      <c r="M242" s="30" t="s">
        <v>9</v>
      </c>
      <c r="N242" s="30" t="s">
        <v>582</v>
      </c>
      <c r="O242" s="30" t="s">
        <v>888</v>
      </c>
      <c r="P242" s="30" t="s">
        <v>1000</v>
      </c>
    </row>
    <row r="243" spans="11:16" x14ac:dyDescent="0.2">
      <c r="K243" s="30">
        <v>2005</v>
      </c>
      <c r="L243" s="30" t="s">
        <v>608</v>
      </c>
      <c r="M243" s="30" t="s">
        <v>12</v>
      </c>
      <c r="N243" s="30" t="s">
        <v>582</v>
      </c>
      <c r="O243" s="30" t="s">
        <v>874</v>
      </c>
      <c r="P243" s="30" t="s">
        <v>1210</v>
      </c>
    </row>
    <row r="244" spans="11:16" x14ac:dyDescent="0.2">
      <c r="K244" s="30">
        <v>2005</v>
      </c>
      <c r="L244" s="30" t="s">
        <v>1057</v>
      </c>
      <c r="M244" s="30" t="s">
        <v>5</v>
      </c>
      <c r="N244" s="30" t="s">
        <v>585</v>
      </c>
      <c r="O244" s="30" t="s">
        <v>888</v>
      </c>
      <c r="P244" s="30" t="s">
        <v>1209</v>
      </c>
    </row>
    <row r="245" spans="11:16" x14ac:dyDescent="0.2">
      <c r="K245" s="30">
        <v>2006</v>
      </c>
      <c r="L245" s="30" t="s">
        <v>877</v>
      </c>
      <c r="M245" s="30" t="s">
        <v>12</v>
      </c>
      <c r="N245" s="30" t="s">
        <v>582</v>
      </c>
      <c r="O245" s="30" t="s">
        <v>888</v>
      </c>
      <c r="P245" s="30" t="s">
        <v>1050</v>
      </c>
    </row>
    <row r="246" spans="11:16" x14ac:dyDescent="0.2">
      <c r="K246" s="30">
        <v>2006</v>
      </c>
      <c r="L246" s="30" t="s">
        <v>602</v>
      </c>
      <c r="M246" s="30" t="s">
        <v>12</v>
      </c>
      <c r="N246" s="30" t="s">
        <v>585</v>
      </c>
      <c r="O246" s="30" t="s">
        <v>888</v>
      </c>
      <c r="P246" s="30" t="s">
        <v>1208</v>
      </c>
    </row>
    <row r="247" spans="11:16" x14ac:dyDescent="0.2">
      <c r="K247" s="30">
        <v>2006</v>
      </c>
      <c r="L247" s="30" t="s">
        <v>628</v>
      </c>
      <c r="M247" s="30" t="s">
        <v>12</v>
      </c>
      <c r="N247" s="30" t="s">
        <v>585</v>
      </c>
      <c r="O247" s="30" t="s">
        <v>888</v>
      </c>
      <c r="P247" s="30" t="s">
        <v>1207</v>
      </c>
    </row>
    <row r="248" spans="11:16" x14ac:dyDescent="0.2">
      <c r="K248" s="30">
        <v>2006</v>
      </c>
      <c r="L248" s="30" t="s">
        <v>1057</v>
      </c>
      <c r="M248" s="30" t="s">
        <v>12</v>
      </c>
      <c r="N248" s="30" t="s">
        <v>585</v>
      </c>
      <c r="O248" s="30" t="s">
        <v>888</v>
      </c>
      <c r="P248" s="30" t="s">
        <v>1206</v>
      </c>
    </row>
    <row r="249" spans="11:16" x14ac:dyDescent="0.2">
      <c r="K249" s="30">
        <v>2006</v>
      </c>
      <c r="L249" s="30" t="s">
        <v>597</v>
      </c>
      <c r="M249" s="30" t="s">
        <v>12</v>
      </c>
      <c r="N249" s="30" t="s">
        <v>599</v>
      </c>
      <c r="O249" s="30" t="s">
        <v>874</v>
      </c>
      <c r="P249" s="30" t="s">
        <v>1205</v>
      </c>
    </row>
    <row r="250" spans="11:16" x14ac:dyDescent="0.2">
      <c r="K250" s="30">
        <v>2006</v>
      </c>
      <c r="L250" s="30" t="s">
        <v>892</v>
      </c>
      <c r="M250" s="30" t="s">
        <v>5</v>
      </c>
      <c r="N250" s="30" t="s">
        <v>582</v>
      </c>
      <c r="O250" s="30" t="s">
        <v>874</v>
      </c>
      <c r="P250" s="30" t="s">
        <v>967</v>
      </c>
    </row>
    <row r="251" spans="11:16" x14ac:dyDescent="0.2">
      <c r="K251" s="30">
        <v>2007</v>
      </c>
      <c r="L251" s="30" t="s">
        <v>602</v>
      </c>
      <c r="M251" s="30" t="s">
        <v>12</v>
      </c>
      <c r="N251" s="30" t="s">
        <v>585</v>
      </c>
      <c r="O251" s="30" t="s">
        <v>888</v>
      </c>
      <c r="P251" s="30" t="s">
        <v>984</v>
      </c>
    </row>
    <row r="252" spans="11:16" x14ac:dyDescent="0.2">
      <c r="K252" s="30">
        <v>2007</v>
      </c>
      <c r="L252" s="30" t="s">
        <v>891</v>
      </c>
      <c r="M252" s="30" t="s">
        <v>12</v>
      </c>
      <c r="N252" s="30" t="s">
        <v>585</v>
      </c>
      <c r="O252" s="30" t="s">
        <v>874</v>
      </c>
      <c r="P252" s="30" t="s">
        <v>1204</v>
      </c>
    </row>
    <row r="253" spans="11:16" x14ac:dyDescent="0.2">
      <c r="K253" s="30">
        <v>2007</v>
      </c>
      <c r="L253" s="30" t="s">
        <v>1057</v>
      </c>
      <c r="M253" s="30" t="s">
        <v>12</v>
      </c>
      <c r="N253" s="30" t="s">
        <v>585</v>
      </c>
      <c r="O253" s="30" t="s">
        <v>888</v>
      </c>
      <c r="P253" s="30" t="s">
        <v>1203</v>
      </c>
    </row>
    <row r="254" spans="11:16" x14ac:dyDescent="0.2">
      <c r="K254" s="30">
        <v>2007</v>
      </c>
      <c r="L254" s="30" t="s">
        <v>597</v>
      </c>
      <c r="M254" s="30" t="s">
        <v>12</v>
      </c>
      <c r="N254" s="30" t="s">
        <v>599</v>
      </c>
      <c r="O254" s="30" t="s">
        <v>874</v>
      </c>
      <c r="P254" s="30" t="s">
        <v>1202</v>
      </c>
    </row>
    <row r="255" spans="11:16" x14ac:dyDescent="0.2">
      <c r="K255" s="30">
        <v>2007</v>
      </c>
      <c r="L255" s="30" t="s">
        <v>892</v>
      </c>
      <c r="M255" s="30" t="s">
        <v>5</v>
      </c>
      <c r="N255" s="30" t="s">
        <v>582</v>
      </c>
      <c r="O255" s="30" t="s">
        <v>874</v>
      </c>
      <c r="P255" s="30" t="s">
        <v>964</v>
      </c>
    </row>
    <row r="256" spans="11:16" x14ac:dyDescent="0.2">
      <c r="K256" s="30">
        <v>2008</v>
      </c>
      <c r="L256" s="30" t="s">
        <v>602</v>
      </c>
      <c r="M256" s="30" t="s">
        <v>12</v>
      </c>
      <c r="N256" s="30" t="s">
        <v>585</v>
      </c>
      <c r="O256" s="30" t="s">
        <v>888</v>
      </c>
      <c r="P256" s="30" t="s">
        <v>1032</v>
      </c>
    </row>
    <row r="257" spans="11:16" x14ac:dyDescent="0.2">
      <c r="K257" s="30">
        <v>2008</v>
      </c>
      <c r="L257" s="30" t="s">
        <v>891</v>
      </c>
      <c r="M257" s="30" t="s">
        <v>12</v>
      </c>
      <c r="N257" s="30" t="s">
        <v>585</v>
      </c>
      <c r="O257" s="30" t="s">
        <v>888</v>
      </c>
      <c r="P257" s="30" t="s">
        <v>1201</v>
      </c>
    </row>
    <row r="258" spans="11:16" x14ac:dyDescent="0.2">
      <c r="K258" s="30">
        <v>2008</v>
      </c>
      <c r="L258" s="30" t="s">
        <v>1057</v>
      </c>
      <c r="M258" s="30" t="s">
        <v>12</v>
      </c>
      <c r="N258" s="30" t="s">
        <v>585</v>
      </c>
      <c r="O258" s="30" t="s">
        <v>888</v>
      </c>
      <c r="P258" s="30" t="s">
        <v>1200</v>
      </c>
    </row>
    <row r="259" spans="11:16" x14ac:dyDescent="0.2">
      <c r="K259" s="30">
        <v>2008</v>
      </c>
      <c r="L259" s="30" t="s">
        <v>597</v>
      </c>
      <c r="M259" s="30" t="s">
        <v>12</v>
      </c>
      <c r="N259" s="30" t="s">
        <v>599</v>
      </c>
      <c r="O259" s="30" t="s">
        <v>888</v>
      </c>
      <c r="P259" s="30" t="s">
        <v>1199</v>
      </c>
    </row>
    <row r="260" spans="11:16" x14ac:dyDescent="0.2">
      <c r="K260" s="30">
        <v>2009</v>
      </c>
      <c r="L260" s="30" t="s">
        <v>590</v>
      </c>
      <c r="M260" s="30" t="s">
        <v>12</v>
      </c>
      <c r="N260" s="30" t="s">
        <v>582</v>
      </c>
      <c r="O260" s="30" t="s">
        <v>888</v>
      </c>
      <c r="P260" s="30" t="s">
        <v>1198</v>
      </c>
    </row>
    <row r="261" spans="11:16" x14ac:dyDescent="0.2">
      <c r="K261" s="30">
        <v>2009</v>
      </c>
      <c r="L261" s="30" t="s">
        <v>889</v>
      </c>
      <c r="M261" s="30" t="s">
        <v>12</v>
      </c>
      <c r="N261" s="30" t="s">
        <v>585</v>
      </c>
      <c r="O261" s="30" t="s">
        <v>874</v>
      </c>
      <c r="P261" s="30" t="s">
        <v>984</v>
      </c>
    </row>
    <row r="262" spans="11:16" x14ac:dyDescent="0.2">
      <c r="K262" s="30">
        <v>2010</v>
      </c>
      <c r="L262" s="30" t="s">
        <v>889</v>
      </c>
      <c r="M262" s="30" t="s">
        <v>12</v>
      </c>
      <c r="N262" s="30" t="s">
        <v>585</v>
      </c>
      <c r="O262" s="30" t="s">
        <v>888</v>
      </c>
      <c r="P262" s="30" t="s">
        <v>1197</v>
      </c>
    </row>
    <row r="263" spans="11:16" x14ac:dyDescent="0.2">
      <c r="K263" s="30">
        <v>2010</v>
      </c>
      <c r="L263" s="30" t="s">
        <v>869</v>
      </c>
      <c r="M263" s="30" t="s">
        <v>12</v>
      </c>
      <c r="N263" s="30" t="s">
        <v>582</v>
      </c>
      <c r="O263" s="30" t="s">
        <v>874</v>
      </c>
      <c r="P263" s="30" t="s">
        <v>1196</v>
      </c>
    </row>
    <row r="264" spans="11:16" x14ac:dyDescent="0.2">
      <c r="K264" s="30">
        <v>2011</v>
      </c>
      <c r="L264" s="30" t="s">
        <v>885</v>
      </c>
      <c r="M264" s="30" t="s">
        <v>5</v>
      </c>
      <c r="N264" s="30" t="s">
        <v>582</v>
      </c>
      <c r="O264" s="30" t="s">
        <v>888</v>
      </c>
      <c r="P264" s="30" t="s">
        <v>1008</v>
      </c>
    </row>
    <row r="265" spans="11:16" x14ac:dyDescent="0.2">
      <c r="K265" s="30">
        <v>2011</v>
      </c>
      <c r="L265" s="30" t="s">
        <v>889</v>
      </c>
      <c r="M265" s="30" t="s">
        <v>5</v>
      </c>
      <c r="N265" s="30" t="s">
        <v>585</v>
      </c>
      <c r="O265" s="30" t="s">
        <v>888</v>
      </c>
      <c r="P265" s="30" t="s">
        <v>1195</v>
      </c>
    </row>
    <row r="266" spans="11:16" x14ac:dyDescent="0.2">
      <c r="K266" s="30">
        <v>2011</v>
      </c>
      <c r="L266" s="30" t="s">
        <v>1057</v>
      </c>
      <c r="M266" s="30" t="s">
        <v>12</v>
      </c>
      <c r="N266" s="30" t="s">
        <v>585</v>
      </c>
      <c r="O266" s="30" t="s">
        <v>888</v>
      </c>
      <c r="P266" s="30" t="s">
        <v>1194</v>
      </c>
    </row>
    <row r="267" spans="11:16" x14ac:dyDescent="0.2">
      <c r="K267" s="30">
        <v>2011</v>
      </c>
      <c r="L267" s="30" t="s">
        <v>869</v>
      </c>
      <c r="M267" s="30" t="s">
        <v>594</v>
      </c>
      <c r="N267" s="30" t="s">
        <v>582</v>
      </c>
      <c r="O267" s="30" t="s">
        <v>874</v>
      </c>
      <c r="P267" s="30" t="s">
        <v>1193</v>
      </c>
    </row>
    <row r="268" spans="11:16" x14ac:dyDescent="0.2">
      <c r="K268" s="30">
        <v>2012</v>
      </c>
      <c r="L268" s="30" t="s">
        <v>590</v>
      </c>
      <c r="M268" s="30" t="s">
        <v>5</v>
      </c>
      <c r="N268" s="30" t="s">
        <v>582</v>
      </c>
      <c r="O268" s="30" t="s">
        <v>888</v>
      </c>
      <c r="P268" s="30" t="s">
        <v>1192</v>
      </c>
    </row>
    <row r="269" spans="11:16" x14ac:dyDescent="0.2">
      <c r="K269" s="30">
        <v>2012</v>
      </c>
      <c r="L269" s="30" t="s">
        <v>876</v>
      </c>
      <c r="M269" s="30" t="s">
        <v>5</v>
      </c>
      <c r="N269" s="30" t="s">
        <v>582</v>
      </c>
      <c r="O269" s="30" t="s">
        <v>874</v>
      </c>
      <c r="P269" s="30" t="s">
        <v>1053</v>
      </c>
    </row>
    <row r="270" spans="11:16" x14ac:dyDescent="0.2">
      <c r="K270" s="30">
        <v>2013</v>
      </c>
      <c r="L270" s="30" t="s">
        <v>876</v>
      </c>
      <c r="M270" s="30" t="s">
        <v>17</v>
      </c>
      <c r="N270" s="30" t="s">
        <v>582</v>
      </c>
      <c r="O270" s="30" t="s">
        <v>888</v>
      </c>
      <c r="P270" s="30" t="s">
        <v>976</v>
      </c>
    </row>
    <row r="271" spans="11:16" x14ac:dyDescent="0.2">
      <c r="K271" s="30">
        <v>2013</v>
      </c>
      <c r="L271" s="30" t="s">
        <v>881</v>
      </c>
      <c r="M271" s="30" t="s">
        <v>12</v>
      </c>
      <c r="N271" s="30" t="s">
        <v>585</v>
      </c>
      <c r="O271" s="30" t="s">
        <v>888</v>
      </c>
      <c r="P271" s="30" t="s">
        <v>1021</v>
      </c>
    </row>
    <row r="272" spans="11:16" x14ac:dyDescent="0.2">
      <c r="K272" s="30">
        <v>2013</v>
      </c>
      <c r="L272" s="30" t="s">
        <v>880</v>
      </c>
      <c r="M272" s="30" t="s">
        <v>17</v>
      </c>
      <c r="N272" s="30" t="s">
        <v>582</v>
      </c>
      <c r="O272" s="30" t="s">
        <v>888</v>
      </c>
      <c r="P272" s="30" t="s">
        <v>1191</v>
      </c>
    </row>
    <row r="273" spans="11:16" x14ac:dyDescent="0.2">
      <c r="K273" s="30">
        <v>2013</v>
      </c>
      <c r="L273" s="30" t="s">
        <v>869</v>
      </c>
      <c r="M273" s="30" t="s">
        <v>5</v>
      </c>
      <c r="N273" s="30" t="s">
        <v>582</v>
      </c>
      <c r="O273" s="30" t="s">
        <v>888</v>
      </c>
      <c r="P273" s="30" t="s">
        <v>1152</v>
      </c>
    </row>
    <row r="274" spans="11:16" x14ac:dyDescent="0.2">
      <c r="K274" s="30">
        <v>2014</v>
      </c>
      <c r="L274" s="30" t="s">
        <v>590</v>
      </c>
      <c r="M274" s="30" t="s">
        <v>5</v>
      </c>
      <c r="N274" s="30" t="s">
        <v>582</v>
      </c>
      <c r="O274" s="30" t="s">
        <v>888</v>
      </c>
      <c r="P274" s="30" t="s">
        <v>1190</v>
      </c>
    </row>
    <row r="275" spans="11:16" x14ac:dyDescent="0.2">
      <c r="K275" s="30">
        <v>2015</v>
      </c>
      <c r="L275" s="30" t="s">
        <v>683</v>
      </c>
      <c r="M275" s="30" t="s">
        <v>12</v>
      </c>
      <c r="N275" s="30" t="s">
        <v>582</v>
      </c>
      <c r="O275" s="30" t="s">
        <v>874</v>
      </c>
      <c r="P275" s="30" t="s">
        <v>1189</v>
      </c>
    </row>
    <row r="277" spans="11:16" x14ac:dyDescent="0.2">
      <c r="K277" s="45" t="s">
        <v>1687</v>
      </c>
      <c r="L277" s="46"/>
      <c r="M277" s="46"/>
      <c r="N277" s="46"/>
      <c r="O277" s="46"/>
      <c r="P277" s="47"/>
    </row>
    <row r="278" spans="11:16" x14ac:dyDescent="0.2">
      <c r="K278" s="30">
        <v>2006</v>
      </c>
      <c r="L278" s="30" t="s">
        <v>1057</v>
      </c>
      <c r="M278" s="30" t="s">
        <v>17</v>
      </c>
      <c r="N278" s="30" t="s">
        <v>585</v>
      </c>
      <c r="O278" s="30" t="s">
        <v>888</v>
      </c>
      <c r="P278" s="30" t="s">
        <v>1284</v>
      </c>
    </row>
    <row r="279" spans="11:16" x14ac:dyDescent="0.2">
      <c r="K279" s="30">
        <v>2007</v>
      </c>
      <c r="L279" s="30" t="s">
        <v>588</v>
      </c>
      <c r="M279" s="30" t="s">
        <v>12</v>
      </c>
      <c r="N279" s="30" t="s">
        <v>582</v>
      </c>
      <c r="O279" s="30" t="s">
        <v>888</v>
      </c>
      <c r="P279" s="30" t="s">
        <v>980</v>
      </c>
    </row>
    <row r="280" spans="11:16" x14ac:dyDescent="0.2">
      <c r="K280" s="30">
        <v>2007</v>
      </c>
      <c r="L280" s="30" t="s">
        <v>608</v>
      </c>
      <c r="M280" s="30" t="s">
        <v>17</v>
      </c>
      <c r="N280" s="30" t="s">
        <v>582</v>
      </c>
      <c r="O280" s="30" t="s">
        <v>871</v>
      </c>
      <c r="P280" s="30" t="s">
        <v>1053</v>
      </c>
    </row>
    <row r="281" spans="11:16" x14ac:dyDescent="0.2">
      <c r="K281" s="30">
        <v>2007</v>
      </c>
      <c r="L281" s="30" t="s">
        <v>628</v>
      </c>
      <c r="M281" s="30" t="s">
        <v>17</v>
      </c>
      <c r="N281" s="30" t="s">
        <v>585</v>
      </c>
      <c r="O281" s="30" t="s">
        <v>888</v>
      </c>
      <c r="P281" s="30" t="s">
        <v>963</v>
      </c>
    </row>
    <row r="282" spans="11:16" x14ac:dyDescent="0.2">
      <c r="K282" s="30">
        <v>2007</v>
      </c>
      <c r="L282" s="30" t="s">
        <v>1057</v>
      </c>
      <c r="M282" s="30" t="s">
        <v>5</v>
      </c>
      <c r="N282" s="30" t="s">
        <v>585</v>
      </c>
      <c r="O282" s="30" t="s">
        <v>888</v>
      </c>
      <c r="P282" s="30" t="s">
        <v>1283</v>
      </c>
    </row>
    <row r="283" spans="11:16" x14ac:dyDescent="0.2">
      <c r="K283" s="30">
        <v>2007</v>
      </c>
      <c r="L283" s="30" t="s">
        <v>597</v>
      </c>
      <c r="M283" s="30" t="s">
        <v>5</v>
      </c>
      <c r="N283" s="30" t="s">
        <v>599</v>
      </c>
      <c r="O283" s="30" t="s">
        <v>888</v>
      </c>
      <c r="P283" s="30" t="s">
        <v>1282</v>
      </c>
    </row>
    <row r="284" spans="11:16" x14ac:dyDescent="0.2">
      <c r="K284" s="30">
        <v>2007</v>
      </c>
      <c r="L284" s="30" t="s">
        <v>600</v>
      </c>
      <c r="M284" s="30" t="s">
        <v>5</v>
      </c>
      <c r="N284" s="30" t="s">
        <v>582</v>
      </c>
      <c r="O284" s="30" t="s">
        <v>871</v>
      </c>
      <c r="P284" s="30" t="s">
        <v>1152</v>
      </c>
    </row>
    <row r="285" spans="11:16" x14ac:dyDescent="0.2">
      <c r="K285" s="30">
        <v>2007</v>
      </c>
      <c r="L285" s="30" t="s">
        <v>892</v>
      </c>
      <c r="M285" s="30" t="s">
        <v>594</v>
      </c>
      <c r="N285" s="30" t="s">
        <v>582</v>
      </c>
      <c r="O285" s="30" t="s">
        <v>888</v>
      </c>
      <c r="P285" s="30" t="s">
        <v>984</v>
      </c>
    </row>
    <row r="286" spans="11:16" x14ac:dyDescent="0.2">
      <c r="K286" s="30">
        <v>2008</v>
      </c>
      <c r="L286" s="30" t="s">
        <v>588</v>
      </c>
      <c r="M286" s="30" t="s">
        <v>5</v>
      </c>
      <c r="N286" s="30" t="s">
        <v>582</v>
      </c>
      <c r="O286" s="30" t="s">
        <v>871</v>
      </c>
      <c r="P286" s="30" t="s">
        <v>1008</v>
      </c>
    </row>
    <row r="287" spans="11:16" x14ac:dyDescent="0.2">
      <c r="K287" s="30">
        <v>2008</v>
      </c>
      <c r="L287" s="30" t="s">
        <v>891</v>
      </c>
      <c r="M287" s="30" t="s">
        <v>5</v>
      </c>
      <c r="N287" s="30" t="s">
        <v>585</v>
      </c>
      <c r="O287" s="30" t="s">
        <v>888</v>
      </c>
      <c r="P287" s="30" t="s">
        <v>1281</v>
      </c>
    </row>
    <row r="288" spans="11:16" x14ac:dyDescent="0.2">
      <c r="K288" s="30">
        <v>2008</v>
      </c>
      <c r="L288" s="30" t="s">
        <v>1057</v>
      </c>
      <c r="M288" s="30" t="s">
        <v>5</v>
      </c>
      <c r="N288" s="30" t="s">
        <v>585</v>
      </c>
      <c r="O288" s="30" t="s">
        <v>888</v>
      </c>
      <c r="P288" s="30" t="s">
        <v>1280</v>
      </c>
    </row>
    <row r="289" spans="11:16" x14ac:dyDescent="0.2">
      <c r="K289" s="30">
        <v>2008</v>
      </c>
      <c r="L289" s="30" t="s">
        <v>694</v>
      </c>
      <c r="M289" s="30" t="s">
        <v>12</v>
      </c>
      <c r="N289" s="30" t="s">
        <v>599</v>
      </c>
      <c r="O289" s="30" t="s">
        <v>888</v>
      </c>
      <c r="P289" s="30" t="s">
        <v>1165</v>
      </c>
    </row>
    <row r="290" spans="11:16" x14ac:dyDescent="0.2">
      <c r="K290" s="30">
        <v>2008</v>
      </c>
      <c r="L290" s="30" t="s">
        <v>595</v>
      </c>
      <c r="M290" s="30" t="s">
        <v>5</v>
      </c>
      <c r="N290" s="30" t="s">
        <v>582</v>
      </c>
      <c r="O290" s="30" t="s">
        <v>871</v>
      </c>
      <c r="P290" s="30" t="s">
        <v>978</v>
      </c>
    </row>
    <row r="291" spans="11:16" x14ac:dyDescent="0.2">
      <c r="K291" s="30">
        <v>2008</v>
      </c>
      <c r="L291" s="30" t="s">
        <v>902</v>
      </c>
      <c r="M291" s="30" t="s">
        <v>5</v>
      </c>
      <c r="N291" s="30" t="s">
        <v>582</v>
      </c>
      <c r="O291" s="30" t="s">
        <v>888</v>
      </c>
      <c r="P291" s="30" t="s">
        <v>832</v>
      </c>
    </row>
    <row r="292" spans="11:16" x14ac:dyDescent="0.2">
      <c r="K292" s="30">
        <v>2009</v>
      </c>
      <c r="L292" s="30" t="s">
        <v>900</v>
      </c>
      <c r="M292" s="30" t="s">
        <v>594</v>
      </c>
      <c r="N292" s="30" t="s">
        <v>585</v>
      </c>
      <c r="O292" s="30" t="s">
        <v>888</v>
      </c>
      <c r="P292" s="30" t="s">
        <v>901</v>
      </c>
    </row>
    <row r="293" spans="11:16" x14ac:dyDescent="0.2">
      <c r="K293" s="30">
        <v>2009</v>
      </c>
      <c r="L293" s="30" t="s">
        <v>875</v>
      </c>
      <c r="M293" s="30" t="s">
        <v>12</v>
      </c>
      <c r="N293" s="30" t="s">
        <v>585</v>
      </c>
      <c r="O293" s="30" t="s">
        <v>888</v>
      </c>
      <c r="P293" s="30" t="s">
        <v>1279</v>
      </c>
    </row>
    <row r="294" spans="11:16" x14ac:dyDescent="0.2">
      <c r="K294" s="30">
        <v>2009</v>
      </c>
      <c r="L294" s="30" t="s">
        <v>881</v>
      </c>
      <c r="M294" s="30" t="s">
        <v>12</v>
      </c>
      <c r="N294" s="30" t="s">
        <v>585</v>
      </c>
      <c r="O294" s="30" t="s">
        <v>888</v>
      </c>
      <c r="P294" s="30" t="s">
        <v>1239</v>
      </c>
    </row>
    <row r="295" spans="11:16" x14ac:dyDescent="0.2">
      <c r="K295" s="30">
        <v>2009</v>
      </c>
      <c r="L295" s="30" t="s">
        <v>889</v>
      </c>
      <c r="M295" s="30" t="s">
        <v>5</v>
      </c>
      <c r="N295" s="30" t="s">
        <v>585</v>
      </c>
      <c r="O295" s="30" t="s">
        <v>888</v>
      </c>
      <c r="P295" s="30" t="s">
        <v>1278</v>
      </c>
    </row>
    <row r="296" spans="11:16" x14ac:dyDescent="0.2">
      <c r="K296" s="30">
        <v>2009</v>
      </c>
      <c r="L296" s="30" t="s">
        <v>880</v>
      </c>
      <c r="M296" s="30" t="s">
        <v>5</v>
      </c>
      <c r="N296" s="30" t="s">
        <v>582</v>
      </c>
      <c r="O296" s="30" t="s">
        <v>871</v>
      </c>
      <c r="P296" s="30" t="s">
        <v>1174</v>
      </c>
    </row>
    <row r="297" spans="11:16" x14ac:dyDescent="0.2">
      <c r="K297" s="30">
        <v>2009</v>
      </c>
      <c r="L297" s="30" t="s">
        <v>879</v>
      </c>
      <c r="M297" s="30" t="s">
        <v>5</v>
      </c>
      <c r="N297" s="30" t="s">
        <v>582</v>
      </c>
      <c r="O297" s="30" t="s">
        <v>871</v>
      </c>
      <c r="P297" s="30" t="s">
        <v>963</v>
      </c>
    </row>
    <row r="298" spans="11:16" x14ac:dyDescent="0.2">
      <c r="K298" s="30">
        <v>2009</v>
      </c>
      <c r="L298" s="30" t="s">
        <v>869</v>
      </c>
      <c r="M298" s="30" t="s">
        <v>594</v>
      </c>
      <c r="N298" s="30" t="s">
        <v>582</v>
      </c>
      <c r="O298" s="30" t="s">
        <v>871</v>
      </c>
      <c r="P298" s="30" t="s">
        <v>1265</v>
      </c>
    </row>
    <row r="299" spans="11:16" x14ac:dyDescent="0.2">
      <c r="K299" s="30">
        <v>2010</v>
      </c>
      <c r="L299" s="30" t="s">
        <v>580</v>
      </c>
      <c r="M299" s="30" t="s">
        <v>12</v>
      </c>
      <c r="N299" s="30" t="s">
        <v>582</v>
      </c>
      <c r="O299" s="30" t="s">
        <v>888</v>
      </c>
      <c r="P299" s="30" t="s">
        <v>1277</v>
      </c>
    </row>
    <row r="300" spans="11:16" x14ac:dyDescent="0.2">
      <c r="K300" s="30">
        <v>2010</v>
      </c>
      <c r="L300" s="30" t="s">
        <v>869</v>
      </c>
      <c r="M300" s="30" t="s">
        <v>594</v>
      </c>
      <c r="N300" s="30" t="s">
        <v>582</v>
      </c>
      <c r="O300" s="30" t="s">
        <v>888</v>
      </c>
      <c r="P300" s="30" t="s">
        <v>1103</v>
      </c>
    </row>
    <row r="301" spans="11:16" x14ac:dyDescent="0.2">
      <c r="K301" s="30">
        <v>2011</v>
      </c>
      <c r="L301" s="30" t="s">
        <v>876</v>
      </c>
      <c r="M301" s="30" t="s">
        <v>12</v>
      </c>
      <c r="N301" s="30" t="s">
        <v>582</v>
      </c>
      <c r="O301" s="30" t="s">
        <v>871</v>
      </c>
      <c r="P301" s="30" t="s">
        <v>1164</v>
      </c>
    </row>
    <row r="302" spans="11:16" x14ac:dyDescent="0.2">
      <c r="K302" s="30">
        <v>2011</v>
      </c>
      <c r="L302" s="30" t="s">
        <v>885</v>
      </c>
      <c r="M302" s="30" t="s">
        <v>12</v>
      </c>
      <c r="N302" s="30" t="s">
        <v>582</v>
      </c>
      <c r="O302" s="30" t="s">
        <v>871</v>
      </c>
      <c r="P302" s="30" t="s">
        <v>1276</v>
      </c>
    </row>
    <row r="303" spans="11:16" x14ac:dyDescent="0.2">
      <c r="K303" s="30">
        <v>2011</v>
      </c>
      <c r="L303" s="30" t="s">
        <v>889</v>
      </c>
      <c r="M303" s="30" t="s">
        <v>12</v>
      </c>
      <c r="N303" s="30" t="s">
        <v>585</v>
      </c>
      <c r="O303" s="30" t="s">
        <v>871</v>
      </c>
      <c r="P303" s="30" t="s">
        <v>952</v>
      </c>
    </row>
    <row r="304" spans="11:16" x14ac:dyDescent="0.2">
      <c r="K304" s="30">
        <v>2011</v>
      </c>
      <c r="L304" s="30" t="s">
        <v>881</v>
      </c>
      <c r="M304" s="30" t="s">
        <v>12</v>
      </c>
      <c r="N304" s="30" t="s">
        <v>585</v>
      </c>
      <c r="O304" s="30" t="s">
        <v>871</v>
      </c>
      <c r="P304" s="30" t="s">
        <v>984</v>
      </c>
    </row>
    <row r="305" spans="11:16" x14ac:dyDescent="0.2">
      <c r="K305" s="30">
        <v>2011</v>
      </c>
      <c r="L305" s="30" t="s">
        <v>597</v>
      </c>
      <c r="M305" s="30" t="s">
        <v>12</v>
      </c>
      <c r="N305" s="30" t="s">
        <v>599</v>
      </c>
      <c r="O305" s="30" t="s">
        <v>871</v>
      </c>
      <c r="P305" s="30" t="s">
        <v>1275</v>
      </c>
    </row>
    <row r="306" spans="11:16" x14ac:dyDescent="0.2">
      <c r="K306" s="30">
        <v>2011</v>
      </c>
      <c r="L306" s="30" t="s">
        <v>580</v>
      </c>
      <c r="M306" s="30" t="s">
        <v>12</v>
      </c>
      <c r="N306" s="30" t="s">
        <v>582</v>
      </c>
      <c r="O306" s="30" t="s">
        <v>871</v>
      </c>
      <c r="P306" s="30" t="s">
        <v>1274</v>
      </c>
    </row>
    <row r="307" spans="11:16" x14ac:dyDescent="0.2">
      <c r="K307" s="30">
        <v>2012</v>
      </c>
      <c r="L307" s="30" t="s">
        <v>590</v>
      </c>
      <c r="M307" s="30" t="s">
        <v>12</v>
      </c>
      <c r="N307" s="30" t="s">
        <v>582</v>
      </c>
      <c r="O307" s="30" t="s">
        <v>871</v>
      </c>
      <c r="P307" s="30" t="s">
        <v>1273</v>
      </c>
    </row>
    <row r="308" spans="11:16" x14ac:dyDescent="0.2">
      <c r="K308" s="30">
        <v>2012</v>
      </c>
      <c r="L308" s="30" t="s">
        <v>875</v>
      </c>
      <c r="M308" s="30" t="s">
        <v>12</v>
      </c>
      <c r="N308" s="30" t="s">
        <v>585</v>
      </c>
      <c r="O308" s="30" t="s">
        <v>888</v>
      </c>
      <c r="P308" s="30" t="s">
        <v>955</v>
      </c>
    </row>
    <row r="309" spans="11:16" x14ac:dyDescent="0.2">
      <c r="K309" s="30">
        <v>2012</v>
      </c>
      <c r="L309" s="30" t="s">
        <v>881</v>
      </c>
      <c r="M309" s="30" t="s">
        <v>12</v>
      </c>
      <c r="N309" s="30" t="s">
        <v>585</v>
      </c>
      <c r="O309" s="30" t="s">
        <v>888</v>
      </c>
      <c r="P309" s="30" t="s">
        <v>1152</v>
      </c>
    </row>
    <row r="310" spans="11:16" x14ac:dyDescent="0.2">
      <c r="K310" s="30">
        <v>2012</v>
      </c>
      <c r="L310" s="30" t="s">
        <v>1057</v>
      </c>
      <c r="M310" s="30" t="s">
        <v>12</v>
      </c>
      <c r="N310" s="30" t="s">
        <v>585</v>
      </c>
      <c r="O310" s="30" t="s">
        <v>888</v>
      </c>
      <c r="P310" s="30" t="s">
        <v>1272</v>
      </c>
    </row>
    <row r="311" spans="11:16" x14ac:dyDescent="0.2">
      <c r="K311" s="30">
        <v>2013</v>
      </c>
      <c r="L311" s="30" t="s">
        <v>875</v>
      </c>
      <c r="M311" s="30" t="s">
        <v>12</v>
      </c>
      <c r="N311" s="30" t="s">
        <v>585</v>
      </c>
      <c r="O311" s="30" t="s">
        <v>871</v>
      </c>
      <c r="P311" s="30" t="s">
        <v>1271</v>
      </c>
    </row>
    <row r="312" spans="11:16" x14ac:dyDescent="0.2">
      <c r="K312" s="30">
        <v>2013</v>
      </c>
      <c r="L312" s="30" t="s">
        <v>1057</v>
      </c>
      <c r="M312" s="30" t="s">
        <v>5</v>
      </c>
      <c r="N312" s="30" t="s">
        <v>585</v>
      </c>
      <c r="O312" s="30" t="s">
        <v>888</v>
      </c>
      <c r="P312" s="30" t="s">
        <v>1270</v>
      </c>
    </row>
    <row r="313" spans="11:16" x14ac:dyDescent="0.2">
      <c r="K313" s="30">
        <v>2013</v>
      </c>
      <c r="L313" s="30" t="s">
        <v>884</v>
      </c>
      <c r="M313" s="30" t="s">
        <v>5</v>
      </c>
      <c r="N313" s="30" t="s">
        <v>582</v>
      </c>
      <c r="O313" s="30" t="s">
        <v>888</v>
      </c>
      <c r="P313" s="30" t="s">
        <v>1269</v>
      </c>
    </row>
    <row r="314" spans="11:16" x14ac:dyDescent="0.2">
      <c r="K314" s="30">
        <v>2013</v>
      </c>
      <c r="L314" s="30" t="s">
        <v>580</v>
      </c>
      <c r="M314" s="30" t="s">
        <v>12</v>
      </c>
      <c r="N314" s="30" t="s">
        <v>582</v>
      </c>
      <c r="O314" s="30" t="s">
        <v>888</v>
      </c>
      <c r="P314" s="30" t="s">
        <v>1268</v>
      </c>
    </row>
    <row r="315" spans="11:16" x14ac:dyDescent="0.2">
      <c r="K315" s="30">
        <v>2013</v>
      </c>
      <c r="L315" s="30" t="s">
        <v>899</v>
      </c>
      <c r="M315" s="30" t="s">
        <v>12</v>
      </c>
      <c r="N315" s="30" t="s">
        <v>582</v>
      </c>
      <c r="O315" s="30" t="s">
        <v>871</v>
      </c>
      <c r="P315" s="30" t="s">
        <v>1053</v>
      </c>
    </row>
    <row r="316" spans="11:16" x14ac:dyDescent="0.2">
      <c r="K316" s="30">
        <v>2013</v>
      </c>
      <c r="L316" s="30" t="s">
        <v>869</v>
      </c>
      <c r="M316" s="30" t="s">
        <v>12</v>
      </c>
      <c r="N316" s="30" t="s">
        <v>582</v>
      </c>
      <c r="O316" s="30" t="s">
        <v>871</v>
      </c>
      <c r="P316" s="30" t="s">
        <v>1053</v>
      </c>
    </row>
    <row r="317" spans="11:16" x14ac:dyDescent="0.2">
      <c r="K317" s="30">
        <v>2014</v>
      </c>
      <c r="L317" s="30" t="s">
        <v>885</v>
      </c>
      <c r="M317" s="30" t="s">
        <v>12</v>
      </c>
      <c r="N317" s="30" t="s">
        <v>582</v>
      </c>
      <c r="O317" s="30" t="s">
        <v>871</v>
      </c>
      <c r="P317" s="30" t="s">
        <v>1000</v>
      </c>
    </row>
    <row r="318" spans="11:16" x14ac:dyDescent="0.2">
      <c r="K318" s="30">
        <v>2014</v>
      </c>
      <c r="L318" s="30" t="s">
        <v>881</v>
      </c>
      <c r="M318" s="30" t="s">
        <v>12</v>
      </c>
      <c r="N318" s="30" t="s">
        <v>585</v>
      </c>
      <c r="O318" s="30" t="s">
        <v>871</v>
      </c>
      <c r="P318" s="30" t="s">
        <v>1179</v>
      </c>
    </row>
    <row r="319" spans="11:16" x14ac:dyDescent="0.2">
      <c r="K319" s="30">
        <v>2014</v>
      </c>
      <c r="L319" s="30" t="s">
        <v>1057</v>
      </c>
      <c r="M319" s="30" t="s">
        <v>12</v>
      </c>
      <c r="N319" s="30" t="s">
        <v>585</v>
      </c>
      <c r="O319" s="30" t="s">
        <v>888</v>
      </c>
      <c r="P319" s="30" t="s">
        <v>1267</v>
      </c>
    </row>
    <row r="320" spans="11:16" x14ac:dyDescent="0.2">
      <c r="K320" s="30">
        <v>2015</v>
      </c>
      <c r="L320" s="30" t="s">
        <v>875</v>
      </c>
      <c r="M320" s="30" t="s">
        <v>298</v>
      </c>
      <c r="N320" s="30" t="s">
        <v>585</v>
      </c>
      <c r="O320" s="30" t="s">
        <v>1056</v>
      </c>
      <c r="P320" s="30" t="s">
        <v>1000</v>
      </c>
    </row>
    <row r="321" spans="11:16" x14ac:dyDescent="0.2">
      <c r="K321" s="30">
        <v>2015</v>
      </c>
      <c r="L321" s="30" t="s">
        <v>1057</v>
      </c>
      <c r="M321" s="30" t="s">
        <v>1059</v>
      </c>
      <c r="N321" s="30" t="s">
        <v>585</v>
      </c>
      <c r="O321" s="30" t="s">
        <v>1056</v>
      </c>
      <c r="P321" s="30" t="s">
        <v>1060</v>
      </c>
    </row>
    <row r="322" spans="11:16" x14ac:dyDescent="0.2">
      <c r="K322" s="30">
        <v>2015</v>
      </c>
      <c r="L322" s="30" t="s">
        <v>899</v>
      </c>
      <c r="M322" s="30" t="s">
        <v>12</v>
      </c>
      <c r="N322" s="30" t="s">
        <v>582</v>
      </c>
      <c r="O322" s="30" t="s">
        <v>1056</v>
      </c>
      <c r="P322" s="30" t="s">
        <v>972</v>
      </c>
    </row>
    <row r="323" spans="11:16" x14ac:dyDescent="0.2">
      <c r="K323" s="30">
        <v>2015</v>
      </c>
      <c r="L323" s="30" t="s">
        <v>1061</v>
      </c>
      <c r="M323" s="30" t="s">
        <v>298</v>
      </c>
      <c r="N323" s="30" t="s">
        <v>582</v>
      </c>
      <c r="O323" s="30" t="s">
        <v>1056</v>
      </c>
      <c r="P323" s="30" t="s">
        <v>1000</v>
      </c>
    </row>
    <row r="325" spans="11:16" x14ac:dyDescent="0.2">
      <c r="K325" s="45" t="s">
        <v>1688</v>
      </c>
      <c r="L325" s="46"/>
      <c r="M325" s="46"/>
      <c r="N325" s="46"/>
      <c r="O325" s="46"/>
      <c r="P325" s="47"/>
    </row>
    <row r="326" spans="11:16" x14ac:dyDescent="0.2">
      <c r="K326" s="30">
        <v>2006</v>
      </c>
      <c r="L326" s="30" t="s">
        <v>602</v>
      </c>
      <c r="M326" s="30" t="s">
        <v>166</v>
      </c>
      <c r="N326" s="30" t="s">
        <v>585</v>
      </c>
      <c r="O326" s="30" t="s">
        <v>874</v>
      </c>
      <c r="P326" s="30" t="s">
        <v>1187</v>
      </c>
    </row>
    <row r="327" spans="11:16" x14ac:dyDescent="0.2">
      <c r="K327" s="30">
        <v>2006</v>
      </c>
      <c r="L327" s="30" t="s">
        <v>886</v>
      </c>
      <c r="M327" s="30" t="s">
        <v>594</v>
      </c>
      <c r="N327" s="30" t="s">
        <v>582</v>
      </c>
      <c r="O327" s="30" t="s">
        <v>874</v>
      </c>
      <c r="P327" s="30" t="s">
        <v>887</v>
      </c>
    </row>
    <row r="328" spans="11:16" x14ac:dyDescent="0.2">
      <c r="K328" s="30">
        <v>2007</v>
      </c>
      <c r="L328" s="30" t="s">
        <v>590</v>
      </c>
      <c r="M328" s="30" t="s">
        <v>1</v>
      </c>
      <c r="N328" s="30" t="s">
        <v>582</v>
      </c>
      <c r="O328" s="30" t="s">
        <v>874</v>
      </c>
      <c r="P328" s="30" t="s">
        <v>1186</v>
      </c>
    </row>
    <row r="329" spans="11:16" x14ac:dyDescent="0.2">
      <c r="K329" s="30">
        <v>2007</v>
      </c>
      <c r="L329" s="30" t="s">
        <v>877</v>
      </c>
      <c r="M329" s="30" t="s">
        <v>17</v>
      </c>
      <c r="N329" s="30" t="s">
        <v>582</v>
      </c>
      <c r="O329" s="30" t="s">
        <v>874</v>
      </c>
      <c r="P329" s="30" t="s">
        <v>1185</v>
      </c>
    </row>
    <row r="330" spans="11:16" x14ac:dyDescent="0.2">
      <c r="K330" s="30">
        <v>2007</v>
      </c>
      <c r="L330" s="30" t="s">
        <v>600</v>
      </c>
      <c r="M330" s="30" t="s">
        <v>12</v>
      </c>
      <c r="N330" s="30" t="s">
        <v>582</v>
      </c>
      <c r="O330" s="30" t="s">
        <v>871</v>
      </c>
      <c r="P330" s="30" t="s">
        <v>1184</v>
      </c>
    </row>
    <row r="331" spans="11:16" x14ac:dyDescent="0.2">
      <c r="K331" s="30">
        <v>2007</v>
      </c>
      <c r="L331" s="30" t="s">
        <v>580</v>
      </c>
      <c r="M331" s="30" t="s">
        <v>12</v>
      </c>
      <c r="N331" s="30" t="s">
        <v>582</v>
      </c>
      <c r="O331" s="30" t="s">
        <v>874</v>
      </c>
      <c r="P331" s="30" t="s">
        <v>1183</v>
      </c>
    </row>
    <row r="332" spans="11:16" x14ac:dyDescent="0.2">
      <c r="K332" s="30">
        <v>2008</v>
      </c>
      <c r="L332" s="30" t="s">
        <v>590</v>
      </c>
      <c r="M332" s="30" t="s">
        <v>5</v>
      </c>
      <c r="N332" s="30" t="s">
        <v>582</v>
      </c>
      <c r="O332" s="30" t="s">
        <v>871</v>
      </c>
      <c r="P332" s="30" t="s">
        <v>1182</v>
      </c>
    </row>
    <row r="333" spans="11:16" x14ac:dyDescent="0.2">
      <c r="K333" s="30">
        <v>2008</v>
      </c>
      <c r="L333" s="30" t="s">
        <v>602</v>
      </c>
      <c r="M333" s="30" t="s">
        <v>5</v>
      </c>
      <c r="N333" s="30" t="s">
        <v>585</v>
      </c>
      <c r="O333" s="30" t="s">
        <v>874</v>
      </c>
      <c r="P333" s="30" t="s">
        <v>1181</v>
      </c>
    </row>
    <row r="334" spans="11:16" x14ac:dyDescent="0.2">
      <c r="K334" s="30">
        <v>2008</v>
      </c>
      <c r="L334" s="30" t="s">
        <v>580</v>
      </c>
      <c r="M334" s="30" t="s">
        <v>5</v>
      </c>
      <c r="N334" s="30" t="s">
        <v>582</v>
      </c>
      <c r="O334" s="30" t="s">
        <v>874</v>
      </c>
      <c r="P334" s="30" t="s">
        <v>1180</v>
      </c>
    </row>
    <row r="335" spans="11:16" x14ac:dyDescent="0.2">
      <c r="K335" s="30">
        <v>2009</v>
      </c>
      <c r="L335" s="30" t="s">
        <v>885</v>
      </c>
      <c r="M335" s="30" t="s">
        <v>5</v>
      </c>
      <c r="N335" s="30" t="s">
        <v>582</v>
      </c>
      <c r="O335" s="30" t="s">
        <v>871</v>
      </c>
      <c r="P335" s="30" t="s">
        <v>961</v>
      </c>
    </row>
    <row r="336" spans="11:16" x14ac:dyDescent="0.2">
      <c r="K336" s="30">
        <v>2009</v>
      </c>
      <c r="L336" s="30" t="s">
        <v>881</v>
      </c>
      <c r="M336" s="30" t="s">
        <v>5</v>
      </c>
      <c r="N336" s="30" t="s">
        <v>585</v>
      </c>
      <c r="O336" s="30" t="s">
        <v>871</v>
      </c>
      <c r="P336" s="30" t="s">
        <v>1179</v>
      </c>
    </row>
    <row r="337" spans="11:16" x14ac:dyDescent="0.2">
      <c r="K337" s="30">
        <v>2009</v>
      </c>
      <c r="L337" s="30" t="s">
        <v>880</v>
      </c>
      <c r="M337" s="30" t="s">
        <v>12</v>
      </c>
      <c r="N337" s="30" t="s">
        <v>582</v>
      </c>
      <c r="O337" s="30" t="s">
        <v>874</v>
      </c>
      <c r="P337" s="30" t="s">
        <v>978</v>
      </c>
    </row>
    <row r="338" spans="11:16" x14ac:dyDescent="0.2">
      <c r="K338" s="30">
        <v>2009</v>
      </c>
      <c r="L338" s="30" t="s">
        <v>580</v>
      </c>
      <c r="M338" s="30" t="s">
        <v>5</v>
      </c>
      <c r="N338" s="30" t="s">
        <v>582</v>
      </c>
      <c r="O338" s="30" t="s">
        <v>874</v>
      </c>
      <c r="P338" s="30" t="s">
        <v>1178</v>
      </c>
    </row>
    <row r="339" spans="11:16" x14ac:dyDescent="0.2">
      <c r="K339" s="30">
        <v>2009</v>
      </c>
      <c r="L339" s="30" t="s">
        <v>683</v>
      </c>
      <c r="M339" s="30" t="s">
        <v>12</v>
      </c>
      <c r="N339" s="30" t="s">
        <v>582</v>
      </c>
      <c r="O339" s="30" t="s">
        <v>871</v>
      </c>
      <c r="P339" s="30" t="s">
        <v>1177</v>
      </c>
    </row>
    <row r="340" spans="11:16" x14ac:dyDescent="0.2">
      <c r="K340" s="30">
        <v>2010</v>
      </c>
      <c r="L340" s="30" t="s">
        <v>884</v>
      </c>
      <c r="M340" s="30" t="s">
        <v>5</v>
      </c>
      <c r="N340" s="30" t="s">
        <v>582</v>
      </c>
      <c r="O340" s="30" t="s">
        <v>874</v>
      </c>
      <c r="P340" s="30" t="s">
        <v>1176</v>
      </c>
    </row>
    <row r="341" spans="11:16" x14ac:dyDescent="0.2">
      <c r="K341" s="30">
        <v>2010</v>
      </c>
      <c r="L341" s="30" t="s">
        <v>580</v>
      </c>
      <c r="M341" s="30" t="s">
        <v>5</v>
      </c>
      <c r="N341" s="30" t="s">
        <v>582</v>
      </c>
      <c r="O341" s="30" t="s">
        <v>871</v>
      </c>
      <c r="P341" s="30" t="s">
        <v>1175</v>
      </c>
    </row>
    <row r="342" spans="11:16" x14ac:dyDescent="0.2">
      <c r="K342" s="30">
        <v>2010</v>
      </c>
      <c r="L342" s="30" t="s">
        <v>872</v>
      </c>
      <c r="M342" s="30" t="s">
        <v>5</v>
      </c>
      <c r="N342" s="30" t="s">
        <v>582</v>
      </c>
      <c r="O342" s="30" t="s">
        <v>874</v>
      </c>
      <c r="P342" s="30" t="s">
        <v>952</v>
      </c>
    </row>
    <row r="343" spans="11:16" x14ac:dyDescent="0.2">
      <c r="K343" s="30">
        <v>2010</v>
      </c>
      <c r="L343" s="30" t="s">
        <v>683</v>
      </c>
      <c r="M343" s="30" t="s">
        <v>12</v>
      </c>
      <c r="N343" s="30" t="s">
        <v>582</v>
      </c>
      <c r="O343" s="30" t="s">
        <v>874</v>
      </c>
      <c r="P343" s="30" t="s">
        <v>1088</v>
      </c>
    </row>
    <row r="344" spans="11:16" x14ac:dyDescent="0.2">
      <c r="K344" s="30">
        <v>2010</v>
      </c>
      <c r="L344" s="30" t="s">
        <v>869</v>
      </c>
      <c r="M344" s="30" t="s">
        <v>5</v>
      </c>
      <c r="N344" s="30" t="s">
        <v>582</v>
      </c>
      <c r="O344" s="30" t="s">
        <v>874</v>
      </c>
      <c r="P344" s="30" t="s">
        <v>1174</v>
      </c>
    </row>
    <row r="345" spans="11:16" x14ac:dyDescent="0.2">
      <c r="K345" s="30">
        <v>2011</v>
      </c>
      <c r="L345" s="30" t="s">
        <v>590</v>
      </c>
      <c r="M345" s="30" t="s">
        <v>5</v>
      </c>
      <c r="N345" s="30" t="s">
        <v>582</v>
      </c>
      <c r="O345" s="30" t="s">
        <v>871</v>
      </c>
      <c r="P345" s="30" t="s">
        <v>1173</v>
      </c>
    </row>
    <row r="346" spans="11:16" x14ac:dyDescent="0.2">
      <c r="K346" s="30">
        <v>2011</v>
      </c>
      <c r="L346" s="30" t="s">
        <v>877</v>
      </c>
      <c r="M346" s="30" t="s">
        <v>12</v>
      </c>
      <c r="N346" s="30" t="s">
        <v>582</v>
      </c>
      <c r="O346" s="30" t="s">
        <v>871</v>
      </c>
      <c r="P346" s="30" t="s">
        <v>1000</v>
      </c>
    </row>
    <row r="347" spans="11:16" x14ac:dyDescent="0.2">
      <c r="K347" s="30">
        <v>2011</v>
      </c>
      <c r="L347" s="30" t="s">
        <v>876</v>
      </c>
      <c r="M347" s="30" t="s">
        <v>5</v>
      </c>
      <c r="N347" s="30" t="s">
        <v>582</v>
      </c>
      <c r="O347" s="30" t="s">
        <v>871</v>
      </c>
      <c r="P347" s="30" t="s">
        <v>1172</v>
      </c>
    </row>
    <row r="348" spans="11:16" x14ac:dyDescent="0.2">
      <c r="K348" s="30">
        <v>2011</v>
      </c>
      <c r="L348" s="30" t="s">
        <v>1057</v>
      </c>
      <c r="M348" s="30" t="s">
        <v>5</v>
      </c>
      <c r="N348" s="30" t="s">
        <v>585</v>
      </c>
      <c r="O348" s="30" t="s">
        <v>874</v>
      </c>
      <c r="P348" s="30" t="s">
        <v>1171</v>
      </c>
    </row>
    <row r="349" spans="11:16" x14ac:dyDescent="0.2">
      <c r="K349" s="30">
        <v>2011</v>
      </c>
      <c r="L349" s="30" t="s">
        <v>580</v>
      </c>
      <c r="M349" s="30" t="s">
        <v>5</v>
      </c>
      <c r="N349" s="30" t="s">
        <v>582</v>
      </c>
      <c r="O349" s="30" t="s">
        <v>871</v>
      </c>
      <c r="P349" s="30" t="s">
        <v>1170</v>
      </c>
    </row>
    <row r="350" spans="11:16" x14ac:dyDescent="0.2">
      <c r="K350" s="30">
        <v>2012</v>
      </c>
      <c r="L350" s="30" t="s">
        <v>881</v>
      </c>
      <c r="M350" s="30" t="s">
        <v>5</v>
      </c>
      <c r="N350" s="30" t="s">
        <v>585</v>
      </c>
      <c r="O350" s="30" t="s">
        <v>871</v>
      </c>
      <c r="P350" s="30" t="s">
        <v>1169</v>
      </c>
    </row>
    <row r="351" spans="11:16" x14ac:dyDescent="0.2">
      <c r="K351" s="30">
        <v>2012</v>
      </c>
      <c r="L351" s="30" t="s">
        <v>1057</v>
      </c>
      <c r="M351" s="30" t="s">
        <v>5</v>
      </c>
      <c r="N351" s="30" t="s">
        <v>585</v>
      </c>
      <c r="O351" s="30" t="s">
        <v>871</v>
      </c>
      <c r="P351" s="30" t="s">
        <v>1168</v>
      </c>
    </row>
    <row r="352" spans="11:16" x14ac:dyDescent="0.2">
      <c r="K352" s="30">
        <v>2012</v>
      </c>
      <c r="L352" s="30" t="s">
        <v>597</v>
      </c>
      <c r="M352" s="30" t="s">
        <v>5</v>
      </c>
      <c r="N352" s="30" t="s">
        <v>599</v>
      </c>
      <c r="O352" s="30" t="s">
        <v>874</v>
      </c>
      <c r="P352" s="30" t="s">
        <v>1167</v>
      </c>
    </row>
    <row r="353" spans="11:16" x14ac:dyDescent="0.2">
      <c r="K353" s="30">
        <v>2012</v>
      </c>
      <c r="L353" s="30" t="s">
        <v>880</v>
      </c>
      <c r="M353" s="30" t="s">
        <v>12</v>
      </c>
      <c r="N353" s="30" t="s">
        <v>582</v>
      </c>
      <c r="O353" s="30" t="s">
        <v>874</v>
      </c>
      <c r="P353" s="30" t="s">
        <v>1166</v>
      </c>
    </row>
    <row r="354" spans="11:16" x14ac:dyDescent="0.2">
      <c r="K354" s="30">
        <v>2012</v>
      </c>
      <c r="L354" s="30" t="s">
        <v>869</v>
      </c>
      <c r="M354" s="30" t="s">
        <v>12</v>
      </c>
      <c r="N354" s="30" t="s">
        <v>582</v>
      </c>
      <c r="O354" s="30" t="s">
        <v>871</v>
      </c>
      <c r="P354" s="30" t="s">
        <v>1165</v>
      </c>
    </row>
    <row r="355" spans="11:16" x14ac:dyDescent="0.2">
      <c r="K355" s="30">
        <v>2013</v>
      </c>
      <c r="L355" s="30" t="s">
        <v>879</v>
      </c>
      <c r="M355" s="30" t="s">
        <v>5</v>
      </c>
      <c r="N355" s="30" t="s">
        <v>582</v>
      </c>
      <c r="O355" s="30" t="s">
        <v>871</v>
      </c>
      <c r="P355" s="30" t="s">
        <v>1164</v>
      </c>
    </row>
    <row r="356" spans="11:16" x14ac:dyDescent="0.2">
      <c r="K356" s="30">
        <v>2013</v>
      </c>
      <c r="L356" s="30" t="s">
        <v>869</v>
      </c>
      <c r="M356" s="30" t="s">
        <v>594</v>
      </c>
      <c r="N356" s="30" t="s">
        <v>582</v>
      </c>
      <c r="O356" s="30" t="s">
        <v>871</v>
      </c>
      <c r="P356" s="30" t="s">
        <v>1163</v>
      </c>
    </row>
    <row r="357" spans="11:16" x14ac:dyDescent="0.2">
      <c r="K357" s="30">
        <v>2014</v>
      </c>
      <c r="L357" s="30" t="s">
        <v>877</v>
      </c>
      <c r="M357" s="30" t="s">
        <v>5</v>
      </c>
      <c r="N357" s="30" t="s">
        <v>582</v>
      </c>
      <c r="O357" s="30" t="s">
        <v>874</v>
      </c>
      <c r="P357" s="30" t="s">
        <v>1162</v>
      </c>
    </row>
    <row r="358" spans="11:16" x14ac:dyDescent="0.2">
      <c r="K358" s="30">
        <v>2014</v>
      </c>
      <c r="L358" s="30" t="s">
        <v>876</v>
      </c>
      <c r="M358" s="30" t="s">
        <v>12</v>
      </c>
      <c r="N358" s="30" t="s">
        <v>582</v>
      </c>
      <c r="O358" s="30" t="s">
        <v>871</v>
      </c>
      <c r="P358" s="30" t="s">
        <v>1161</v>
      </c>
    </row>
    <row r="359" spans="11:16" x14ac:dyDescent="0.2">
      <c r="K359" s="30">
        <v>2014</v>
      </c>
      <c r="L359" s="30" t="s">
        <v>875</v>
      </c>
      <c r="M359" s="30" t="s">
        <v>5</v>
      </c>
      <c r="N359" s="30" t="s">
        <v>585</v>
      </c>
      <c r="O359" s="30" t="s">
        <v>874</v>
      </c>
      <c r="P359" s="30" t="s">
        <v>1103</v>
      </c>
    </row>
    <row r="360" spans="11:16" x14ac:dyDescent="0.2">
      <c r="K360" s="30">
        <v>2014</v>
      </c>
      <c r="L360" s="30" t="s">
        <v>597</v>
      </c>
      <c r="M360" s="30" t="s">
        <v>12</v>
      </c>
      <c r="N360" s="30" t="s">
        <v>599</v>
      </c>
      <c r="O360" s="30" t="s">
        <v>871</v>
      </c>
      <c r="P360" s="30" t="s">
        <v>1160</v>
      </c>
    </row>
    <row r="361" spans="11:16" x14ac:dyDescent="0.2">
      <c r="K361" s="30">
        <v>2014</v>
      </c>
      <c r="L361" s="30" t="s">
        <v>872</v>
      </c>
      <c r="M361" s="30" t="s">
        <v>5</v>
      </c>
      <c r="N361" s="30" t="s">
        <v>582</v>
      </c>
      <c r="O361" s="30" t="s">
        <v>874</v>
      </c>
      <c r="P361" s="30" t="s">
        <v>984</v>
      </c>
    </row>
    <row r="362" spans="11:16" x14ac:dyDescent="0.2">
      <c r="K362" s="30">
        <v>2015</v>
      </c>
      <c r="L362" s="30" t="s">
        <v>877</v>
      </c>
      <c r="M362" s="30" t="s">
        <v>12</v>
      </c>
      <c r="N362" s="30" t="s">
        <v>582</v>
      </c>
      <c r="O362" s="30" t="s">
        <v>874</v>
      </c>
      <c r="P362" s="30" t="s">
        <v>1118</v>
      </c>
    </row>
    <row r="363" spans="11:16" x14ac:dyDescent="0.2">
      <c r="K363" s="30">
        <v>2015</v>
      </c>
      <c r="L363" s="30" t="s">
        <v>876</v>
      </c>
      <c r="M363" s="30" t="s">
        <v>12</v>
      </c>
      <c r="N363" s="30" t="s">
        <v>582</v>
      </c>
      <c r="O363" s="30" t="s">
        <v>871</v>
      </c>
      <c r="P363" s="30" t="s">
        <v>1159</v>
      </c>
    </row>
    <row r="364" spans="11:16" x14ac:dyDescent="0.2">
      <c r="K364" s="30">
        <v>2015</v>
      </c>
      <c r="L364" s="30" t="s">
        <v>881</v>
      </c>
      <c r="M364" s="30" t="s">
        <v>12</v>
      </c>
      <c r="N364" s="30" t="s">
        <v>585</v>
      </c>
      <c r="O364" s="30" t="s">
        <v>871</v>
      </c>
      <c r="P364" s="30" t="s">
        <v>1013</v>
      </c>
    </row>
    <row r="365" spans="11:16" x14ac:dyDescent="0.2">
      <c r="K365" s="30">
        <v>2015</v>
      </c>
      <c r="L365" s="30" t="s">
        <v>597</v>
      </c>
      <c r="M365" s="30" t="s">
        <v>12</v>
      </c>
      <c r="N365" s="30" t="s">
        <v>599</v>
      </c>
      <c r="O365" s="30" t="s">
        <v>871</v>
      </c>
      <c r="P365" s="30" t="s">
        <v>1156</v>
      </c>
    </row>
    <row r="366" spans="11:16" x14ac:dyDescent="0.2">
      <c r="K366" s="30">
        <v>2015</v>
      </c>
      <c r="L366" s="30" t="s">
        <v>880</v>
      </c>
      <c r="M366" s="30" t="s">
        <v>12</v>
      </c>
      <c r="N366" s="30" t="s">
        <v>582</v>
      </c>
      <c r="O366" s="30" t="s">
        <v>874</v>
      </c>
      <c r="P366" s="30" t="s">
        <v>1157</v>
      </c>
    </row>
    <row r="367" spans="11:16" x14ac:dyDescent="0.2">
      <c r="K367" s="30">
        <v>2015</v>
      </c>
      <c r="L367" s="30" t="s">
        <v>1045</v>
      </c>
      <c r="M367" s="30" t="s">
        <v>12</v>
      </c>
      <c r="N367" s="30" t="s">
        <v>582</v>
      </c>
      <c r="O367" s="30" t="s">
        <v>871</v>
      </c>
      <c r="P367" s="30" t="s">
        <v>991</v>
      </c>
    </row>
    <row r="368" spans="11:16" x14ac:dyDescent="0.2">
      <c r="K368" s="30">
        <v>2015</v>
      </c>
      <c r="L368" s="30" t="s">
        <v>1158</v>
      </c>
      <c r="M368" s="30" t="s">
        <v>594</v>
      </c>
      <c r="N368" s="30" t="s">
        <v>582</v>
      </c>
      <c r="O368" s="30" t="s">
        <v>874</v>
      </c>
      <c r="P368" s="30" t="s">
        <v>1103</v>
      </c>
    </row>
    <row r="369" spans="11:16" x14ac:dyDescent="0.2">
      <c r="K369" s="30">
        <v>2015</v>
      </c>
      <c r="L369" s="30" t="s">
        <v>1158</v>
      </c>
      <c r="M369" s="30" t="s">
        <v>12</v>
      </c>
      <c r="N369" s="30" t="s">
        <v>582</v>
      </c>
      <c r="O369" s="30" t="s">
        <v>871</v>
      </c>
      <c r="P369" s="30" t="s">
        <v>1053</v>
      </c>
    </row>
  </sheetData>
  <sortState ref="J326:P369">
    <sortCondition ref="J326:J369"/>
  </sortState>
  <mergeCells count="10">
    <mergeCell ref="K325:P325"/>
    <mergeCell ref="K241:P241"/>
    <mergeCell ref="K277:P277"/>
    <mergeCell ref="K166:P166"/>
    <mergeCell ref="K202:P202"/>
    <mergeCell ref="K6:P6"/>
    <mergeCell ref="K30:P30"/>
    <mergeCell ref="K68:P68"/>
    <mergeCell ref="K105:P105"/>
    <mergeCell ref="K137:P13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122"/>
  <sheetViews>
    <sheetView workbookViewId="0"/>
  </sheetViews>
  <sheetFormatPr defaultRowHeight="12.75" x14ac:dyDescent="0.2"/>
  <cols>
    <col min="2" max="2" width="56.5703125" customWidth="1"/>
    <col min="3" max="3" width="9.140625" style="6"/>
  </cols>
  <sheetData>
    <row r="3" spans="2:3" x14ac:dyDescent="0.2">
      <c r="B3" s="18" t="s">
        <v>577</v>
      </c>
      <c r="C3" s="6" t="s">
        <v>113</v>
      </c>
    </row>
    <row r="4" spans="2:3" x14ac:dyDescent="0.2">
      <c r="C4" s="6" t="s">
        <v>564</v>
      </c>
    </row>
    <row r="5" spans="2:3" x14ac:dyDescent="0.2">
      <c r="B5" t="str">
        <f>Women!B6</f>
        <v>Martina Navratilova vs. Chris Evert (Martina led, 43-37)</v>
      </c>
      <c r="C5" s="6">
        <f>Women!N88</f>
        <v>1194</v>
      </c>
    </row>
    <row r="6" spans="2:3" x14ac:dyDescent="0.2">
      <c r="B6" t="str">
        <f>Women!B90</f>
        <v>Martina Navratilova vs. Monica Seles (Seles led, 10-7)</v>
      </c>
      <c r="C6" s="6">
        <f>Women!N110</f>
        <v>270</v>
      </c>
    </row>
    <row r="7" spans="2:3" x14ac:dyDescent="0.2">
      <c r="B7" t="str">
        <f>Women!B112</f>
        <v>Arantxa Sanchez-Vicario vs. Jennifer Capriati (Arantxa led 6-4)</v>
      </c>
      <c r="C7" s="6">
        <f>Women!N124</f>
        <v>63</v>
      </c>
    </row>
    <row r="8" spans="2:3" x14ac:dyDescent="0.2">
      <c r="B8" t="str">
        <f>Women!B126</f>
        <v>Arantxa Sanchez-Vicario vs. Martina Hingis (Hingis led 18-2)</v>
      </c>
      <c r="C8" s="6">
        <f>Women!N149</f>
        <v>153</v>
      </c>
    </row>
    <row r="9" spans="2:3" x14ac:dyDescent="0.2">
      <c r="B9" t="str">
        <f>Women!B151</f>
        <v>Arantxa Sanchez-Vicario vs. Martina Navratilova (Martina led 12-3)</v>
      </c>
      <c r="C9" s="6">
        <f>Women!N169</f>
        <v>174</v>
      </c>
    </row>
    <row r="10" spans="2:3" x14ac:dyDescent="0.2">
      <c r="B10" t="str">
        <f>Women!B171</f>
        <v>Arantxa Sanchez-Vicario vs. Mary Pierce (tied 5-all)</v>
      </c>
      <c r="C10" s="6">
        <f>Women!N183</f>
        <v>114</v>
      </c>
    </row>
    <row r="11" spans="2:3" x14ac:dyDescent="0.2">
      <c r="B11" t="str">
        <f>Women!B185</f>
        <v>Arantxa Sanchez-Vicario vs. Monica Seles (Monica led, 20-3)</v>
      </c>
      <c r="C11" s="6">
        <f>Women!N211</f>
        <v>261</v>
      </c>
    </row>
    <row r="12" spans="2:3" x14ac:dyDescent="0.2">
      <c r="B12" t="str">
        <f>Women!B213</f>
        <v>Arantxa Sanchez-Vicario vs. Serena Williams (Arantxa led 4-3)</v>
      </c>
      <c r="C12" s="6">
        <f>Women!N222</f>
        <v>42</v>
      </c>
    </row>
    <row r="13" spans="2:3" x14ac:dyDescent="0.2">
      <c r="B13" t="str">
        <f>Women!B224</f>
        <v>Arantxa Sanchez-Vicario vs. Venus Williams (Venus led 6-3)</v>
      </c>
      <c r="C13" s="6">
        <f>Women!N236</f>
        <v>78</v>
      </c>
    </row>
    <row r="14" spans="2:3" x14ac:dyDescent="0.2">
      <c r="B14" t="str">
        <f>Women!B239</f>
        <v>Jennifer Capriati vs. Justine Henin (Justine led 5-2)</v>
      </c>
      <c r="C14" s="6">
        <f>Women!N248</f>
        <v>75</v>
      </c>
    </row>
    <row r="15" spans="2:3" x14ac:dyDescent="0.2">
      <c r="B15" t="str">
        <f>Women!B250</f>
        <v>Jennifer Capriati vs. Kim Clijsters (tied 3-all)</v>
      </c>
      <c r="C15" s="6">
        <f>Women!N258</f>
        <v>84</v>
      </c>
    </row>
    <row r="16" spans="2:3" x14ac:dyDescent="0.2">
      <c r="B16" t="str">
        <f>Women!B260</f>
        <v>Jennifer Capriati vs. Lindsay Davenport (Lindsay led 9-3)</v>
      </c>
      <c r="C16" s="6">
        <f>Women!N274</f>
        <v>108</v>
      </c>
    </row>
    <row r="17" spans="2:3" x14ac:dyDescent="0.2">
      <c r="B17" t="str">
        <f>Women!B276</f>
        <v>Jennifer Capriati vs. Martina Hingis (Martina led 5-4)</v>
      </c>
      <c r="C17" s="6">
        <f>Women!N288</f>
        <v>108</v>
      </c>
    </row>
    <row r="18" spans="2:3" x14ac:dyDescent="0.2">
      <c r="B18" t="str">
        <f>Women!B290</f>
        <v>Jennifer Capriati vs. Monica Seles (Monica led 9-5)</v>
      </c>
      <c r="C18" s="6">
        <f>Women!N306</f>
        <v>147</v>
      </c>
    </row>
    <row r="19" spans="2:3" x14ac:dyDescent="0.2">
      <c r="B19" t="str">
        <f>Women!B308</f>
        <v>Jennifer Capriati vs. Serena Williams (Serena led 10-7)</v>
      </c>
      <c r="C19" s="6">
        <f>Women!N327</f>
        <v>207</v>
      </c>
    </row>
    <row r="20" spans="2:3" x14ac:dyDescent="0.2">
      <c r="B20" t="str">
        <f>Women!B329</f>
        <v>Justine Henin vs. Kim Clijsters (Kim led 13-12)</v>
      </c>
      <c r="C20" s="6">
        <f>Women!N357</f>
        <v>327</v>
      </c>
    </row>
    <row r="21" spans="2:3" x14ac:dyDescent="0.2">
      <c r="B21" t="str">
        <f>Women!B359</f>
        <v>Justine Henin vs. Lindsay Davenport (Justine led 7-5)</v>
      </c>
      <c r="C21" s="6">
        <f>Women!N374</f>
        <v>96</v>
      </c>
    </row>
    <row r="22" spans="2:3" x14ac:dyDescent="0.2">
      <c r="B22" t="str">
        <f>Women!B376</f>
        <v>Justine Henin vs. Mary Pierce (Justine led 4-1)</v>
      </c>
      <c r="C22" s="6">
        <f>Women!N384</f>
        <v>42</v>
      </c>
    </row>
    <row r="23" spans="2:3" x14ac:dyDescent="0.2">
      <c r="B23" t="str">
        <f>Women!B386</f>
        <v>Justine Henin vs. Monica Seles (Monica led 4-3)</v>
      </c>
      <c r="C23" s="6">
        <f>Women!N395</f>
        <v>54</v>
      </c>
    </row>
    <row r="24" spans="2:3" x14ac:dyDescent="0.2">
      <c r="B24" t="str">
        <f>Women!B397</f>
        <v>Justine Henin vs. Serena Williams (Serena led 8-6)</v>
      </c>
      <c r="C24" s="6">
        <f>Women!N414</f>
        <v>180</v>
      </c>
    </row>
    <row r="25" spans="2:3" x14ac:dyDescent="0.2">
      <c r="B25" t="str">
        <f>Women!B416</f>
        <v>Justine Henin vs. Venus Williams (Venus led 7-2)</v>
      </c>
      <c r="C25" s="6">
        <f>Women!N428</f>
        <v>117</v>
      </c>
    </row>
    <row r="26" spans="2:3" x14ac:dyDescent="0.2">
      <c r="B26" t="str">
        <f>Women!B430</f>
        <v>Justine Henin vs. Maria Sharapova (Justine led 7-3)</v>
      </c>
      <c r="C26" s="6">
        <f>Women!N442</f>
        <v>141</v>
      </c>
    </row>
    <row r="27" spans="2:3" x14ac:dyDescent="0.2">
      <c r="B27" t="str">
        <f>Women!B444</f>
        <v>Kim Clijsters vs. Lindsay Davenport (Kim led 9-8)</v>
      </c>
      <c r="C27" s="6">
        <f>Women!N464</f>
        <v>159</v>
      </c>
    </row>
    <row r="28" spans="2:3" x14ac:dyDescent="0.2">
      <c r="B28" t="str">
        <f>Women!B466</f>
        <v>Kim Clijsters vs. Serena Williams (Serena led 7-2)</v>
      </c>
      <c r="C28" s="6">
        <f>Women!N478</f>
        <v>93</v>
      </c>
    </row>
    <row r="29" spans="2:3" x14ac:dyDescent="0.2">
      <c r="B29" t="str">
        <f>Women!B479</f>
        <v>Kim Clijsters vs. Venus Williams (Kim led, 7-6)</v>
      </c>
      <c r="C29" s="6">
        <f>Women!N494</f>
        <v>156</v>
      </c>
    </row>
    <row r="30" spans="2:3" x14ac:dyDescent="0.2">
      <c r="B30" t="str">
        <f>Women!B496</f>
        <v>Kim Clijsters vs. Maria Sharapova (Kim led 5-4)</v>
      </c>
      <c r="C30" s="6">
        <f>Women!N507</f>
        <v>105</v>
      </c>
    </row>
    <row r="31" spans="2:3" x14ac:dyDescent="0.2">
      <c r="B31" t="str">
        <f>Women!B509</f>
        <v>Lindsay Davenport vs. Arantxa Sanchez-Vicario (Arantxa led 7-5)</v>
      </c>
      <c r="C31" s="6">
        <f>Women!N523</f>
        <v>87</v>
      </c>
    </row>
    <row r="32" spans="2:3" x14ac:dyDescent="0.2">
      <c r="B32" t="str">
        <f>Women!B525</f>
        <v>Lindsay Davenport vs. Martina Hingis (Lindsay led, 14-11)</v>
      </c>
      <c r="C32" s="6">
        <f>Women!N552</f>
        <v>315</v>
      </c>
    </row>
    <row r="33" spans="2:3" x14ac:dyDescent="0.2">
      <c r="B33" t="str">
        <f>Women!B554</f>
        <v>Lindsay Davenport vs. Mary Pierce (Lindsay led 8-4)</v>
      </c>
      <c r="C33" s="6">
        <f>Women!N569</f>
        <v>111</v>
      </c>
    </row>
    <row r="34" spans="2:3" x14ac:dyDescent="0.2">
      <c r="B34" t="str">
        <f>Women!B571</f>
        <v>Lindsay Davenport vs. Monica Seles (Lindsay led 10-3)</v>
      </c>
      <c r="C34" s="6">
        <f>Women!N587</f>
        <v>147</v>
      </c>
    </row>
    <row r="35" spans="2:3" x14ac:dyDescent="0.2">
      <c r="B35" t="str">
        <f>Women!B589</f>
        <v>Lindsay Davenport vs. Serena Williams (Serena led 10-4)</v>
      </c>
      <c r="C35" s="6">
        <f>Women!N606</f>
        <v>156</v>
      </c>
    </row>
    <row r="36" spans="2:3" x14ac:dyDescent="0.2">
      <c r="B36" t="str">
        <f>Women!B608</f>
        <v>Lindsay Davenport vs. Venus Williams (Lindsay led 14-13)</v>
      </c>
      <c r="C36" s="6">
        <f>Women!N638</f>
        <v>360</v>
      </c>
    </row>
    <row r="37" spans="2:3" x14ac:dyDescent="0.2">
      <c r="B37" t="str">
        <f>Women!B640</f>
        <v>Lindsay Davenport vs. Maria Sharapova (Maria led 5-1)</v>
      </c>
      <c r="C37" s="6">
        <f>Women!N648</f>
        <v>57</v>
      </c>
    </row>
    <row r="38" spans="2:3" x14ac:dyDescent="0.2">
      <c r="B38" t="str">
        <f>Women!B650</f>
        <v>Billie Jean King vs. Martina Navratilova (Martina led 9-5)</v>
      </c>
      <c r="C38" s="6">
        <f>Women!N667</f>
        <v>135</v>
      </c>
    </row>
    <row r="39" spans="2:3" x14ac:dyDescent="0.2">
      <c r="B39" t="str">
        <f>Women!B669</f>
        <v>Martina Hingis vs. Mary Pierce (Martina led 10-6)</v>
      </c>
      <c r="C39" s="6">
        <f>Women!N688</f>
        <v>180</v>
      </c>
    </row>
    <row r="40" spans="2:3" x14ac:dyDescent="0.2">
      <c r="B40" t="str">
        <f>Women!B690</f>
        <v>Martina Hingis vs. Monica Seles (Martina led 15-5)</v>
      </c>
      <c r="C40" s="6">
        <f>Women!N712</f>
        <v>264</v>
      </c>
    </row>
    <row r="41" spans="2:3" x14ac:dyDescent="0.2">
      <c r="B41" t="str">
        <f>Women!B714</f>
        <v>Martina Hingis vs. Serena Williams (Serena led 7-6)</v>
      </c>
      <c r="C41" s="6">
        <f>Women!N729</f>
        <v>114</v>
      </c>
    </row>
    <row r="42" spans="2:3" x14ac:dyDescent="0.2">
      <c r="B42" t="str">
        <f>Women!B731</f>
        <v>Martina Hingis vs. Venus Williams (Martina led 11-10)</v>
      </c>
      <c r="C42" s="6">
        <f>Women!N754</f>
        <v>234</v>
      </c>
    </row>
    <row r="43" spans="2:3" x14ac:dyDescent="0.2">
      <c r="B43" t="str">
        <f>Women!B756</f>
        <v>Mary Pierce vs. Monica Seles (Monica led 5-4)</v>
      </c>
      <c r="C43" s="6">
        <f>Women!N768</f>
        <v>65</v>
      </c>
    </row>
    <row r="44" spans="2:3" x14ac:dyDescent="0.2">
      <c r="B44" t="str">
        <f>Women!B770</f>
        <v>Mary Pierce vs. Serena Williams (Serena led 5-1)</v>
      </c>
      <c r="C44" s="6">
        <f>Women!N778</f>
        <v>33</v>
      </c>
    </row>
    <row r="45" spans="2:3" x14ac:dyDescent="0.2">
      <c r="B45" t="str">
        <f>Women!B780</f>
        <v>Mary Pierce vs. Venus Williams (Venus led 7-3)</v>
      </c>
      <c r="C45" s="6">
        <f>Women!N792</f>
        <v>81</v>
      </c>
    </row>
    <row r="46" spans="2:3" x14ac:dyDescent="0.2">
      <c r="B46" t="str">
        <f>Women!B795</f>
        <v>Steffi Graf vs. Monica Seles (Steffi led 10-5)</v>
      </c>
      <c r="C46" s="6">
        <f>Women!N812</f>
        <v>273</v>
      </c>
    </row>
    <row r="47" spans="2:3" x14ac:dyDescent="0.2">
      <c r="B47" t="str">
        <f>Women!B814</f>
        <v>Stefi Graf vs. Martina Navratilova (series tied, 9-all)</v>
      </c>
      <c r="C47" s="6">
        <f>Women!N835</f>
        <v>372</v>
      </c>
    </row>
    <row r="48" spans="2:3" x14ac:dyDescent="0.2">
      <c r="B48" t="str">
        <f>Women!B837</f>
        <v>Steffi Graf vs. Venus Williams (Steffi led 3-2)</v>
      </c>
      <c r="C48" s="6">
        <f>Women!N844</f>
        <v>36</v>
      </c>
    </row>
    <row r="49" spans="2:3" x14ac:dyDescent="0.2">
      <c r="B49" t="str">
        <f>Women!B846</f>
        <v>Steffi Graf vs. Jennifer Capriati (Steffi led, 10-1)</v>
      </c>
      <c r="C49" s="6">
        <f>Women!N859</f>
        <v>96</v>
      </c>
    </row>
    <row r="50" spans="2:3" x14ac:dyDescent="0.2">
      <c r="B50" t="str">
        <f>Women!B861</f>
        <v>Steffi Graf vs. Chris Evert (Steffi led 7-6)</v>
      </c>
      <c r="C50" s="6">
        <f>Women!N877</f>
        <v>162</v>
      </c>
    </row>
    <row r="51" spans="2:3" x14ac:dyDescent="0.2">
      <c r="B51" t="str">
        <f>Women!B879</f>
        <v>Steffi Graf vs. Lindsay Davenport (Steffi led 8-6)</v>
      </c>
      <c r="C51" s="6">
        <f>Women!N896</f>
        <v>189</v>
      </c>
    </row>
    <row r="52" spans="2:3" x14ac:dyDescent="0.2">
      <c r="B52" t="str">
        <f>Women!B898</f>
        <v>Steffi Graf vs. Martina Hingis (Steffi led, 7-2)</v>
      </c>
      <c r="C52" s="6">
        <f>Women!N910</f>
        <v>90</v>
      </c>
    </row>
    <row r="53" spans="2:3" x14ac:dyDescent="0.2">
      <c r="B53" t="str">
        <f>Women!B913</f>
        <v>Steffi Graf vs. Mary Pierce (Steffi led, 4-2)</v>
      </c>
      <c r="C53" s="6">
        <f>Women!N922</f>
        <v>57</v>
      </c>
    </row>
    <row r="54" spans="2:3" x14ac:dyDescent="0.2">
      <c r="B54" t="str">
        <f>Women!B924</f>
        <v>Steffi Graf vs. Arantxa Sanchez-Vicario (Steffi led 28-8)</v>
      </c>
      <c r="C54" s="6">
        <f>Women!N963</f>
        <v>564</v>
      </c>
    </row>
    <row r="55" spans="2:3" x14ac:dyDescent="0.2">
      <c r="B55" t="str">
        <f>Women!B965</f>
        <v>Monica Seles vs. Serena Williams (Serena led 4-1)</v>
      </c>
      <c r="C55" s="6">
        <f>Women!N972</f>
        <v>39</v>
      </c>
    </row>
    <row r="56" spans="2:3" x14ac:dyDescent="0.2">
      <c r="B56" t="str">
        <f>Women!B974</f>
        <v>Monica Seles vs. Venus Williams (Venus led 9-1)</v>
      </c>
      <c r="C56" s="6">
        <f>Women!N986</f>
        <v>129</v>
      </c>
    </row>
    <row r="57" spans="2:3" x14ac:dyDescent="0.2">
      <c r="B57" t="str">
        <f>Women!B988</f>
        <v>Serena Williams vs. Venus Williams (Serena leads 14-11)</v>
      </c>
      <c r="C57" s="6">
        <f>Women!N1015</f>
        <v>402</v>
      </c>
    </row>
    <row r="58" spans="2:3" x14ac:dyDescent="0.2">
      <c r="B58" t="str">
        <f>Women!B1017</f>
        <v>Serena Williams vs. Maria Sharapova (Serena leads 17-2)</v>
      </c>
      <c r="C58" s="6">
        <f>Women!N1038</f>
        <v>270</v>
      </c>
    </row>
    <row r="59" spans="2:3" x14ac:dyDescent="0.2">
      <c r="B59" t="str">
        <f>Women!B1040</f>
        <v>Venus Williams vs. Maria Sharapova (Maria leads 5-3)</v>
      </c>
      <c r="C59" s="6">
        <f>Women!N1050</f>
        <v>51</v>
      </c>
    </row>
    <row r="65" spans="2:3" x14ac:dyDescent="0.2">
      <c r="B65" s="18" t="s">
        <v>578</v>
      </c>
    </row>
    <row r="66" spans="2:3" x14ac:dyDescent="0.2">
      <c r="B66" t="s">
        <v>108</v>
      </c>
      <c r="C66" s="6">
        <v>1194</v>
      </c>
    </row>
    <row r="67" spans="2:3" x14ac:dyDescent="0.2">
      <c r="B67" t="s">
        <v>199</v>
      </c>
      <c r="C67" s="6">
        <v>564</v>
      </c>
    </row>
    <row r="68" spans="2:3" x14ac:dyDescent="0.2">
      <c r="B68" t="s">
        <v>498</v>
      </c>
      <c r="C68" s="6">
        <v>402</v>
      </c>
    </row>
    <row r="69" spans="2:3" x14ac:dyDescent="0.2">
      <c r="B69" t="s">
        <v>131</v>
      </c>
      <c r="C69" s="6">
        <v>372</v>
      </c>
    </row>
    <row r="70" spans="2:3" x14ac:dyDescent="0.2">
      <c r="B70" t="s">
        <v>434</v>
      </c>
      <c r="C70" s="6">
        <v>360</v>
      </c>
    </row>
    <row r="72" spans="2:3" x14ac:dyDescent="0.2">
      <c r="B72" s="18" t="s">
        <v>579</v>
      </c>
    </row>
    <row r="73" spans="2:3" x14ac:dyDescent="0.2">
      <c r="B73" t="s">
        <v>330</v>
      </c>
      <c r="C73" s="6">
        <v>327</v>
      </c>
    </row>
    <row r="74" spans="2:3" x14ac:dyDescent="0.2">
      <c r="B74" t="s">
        <v>403</v>
      </c>
      <c r="C74" s="6">
        <v>315</v>
      </c>
    </row>
    <row r="75" spans="2:3" x14ac:dyDescent="0.2">
      <c r="B75" t="s">
        <v>116</v>
      </c>
      <c r="C75" s="6">
        <v>273</v>
      </c>
    </row>
    <row r="76" spans="2:3" x14ac:dyDescent="0.2">
      <c r="B76" t="s">
        <v>223</v>
      </c>
      <c r="C76" s="6">
        <v>270</v>
      </c>
    </row>
    <row r="77" spans="2:3" x14ac:dyDescent="0.2">
      <c r="B77" t="s">
        <v>510</v>
      </c>
      <c r="C77" s="6">
        <v>270</v>
      </c>
    </row>
    <row r="78" spans="2:3" x14ac:dyDescent="0.2">
      <c r="B78" t="s">
        <v>459</v>
      </c>
      <c r="C78" s="6">
        <v>264</v>
      </c>
    </row>
    <row r="79" spans="2:3" x14ac:dyDescent="0.2">
      <c r="B79" t="s">
        <v>262</v>
      </c>
      <c r="C79" s="6">
        <v>261</v>
      </c>
    </row>
    <row r="80" spans="2:3" x14ac:dyDescent="0.2">
      <c r="B80" t="s">
        <v>471</v>
      </c>
      <c r="C80" s="6">
        <v>234</v>
      </c>
    </row>
    <row r="81" spans="2:3" x14ac:dyDescent="0.2">
      <c r="B81" t="s">
        <v>321</v>
      </c>
      <c r="C81" s="6">
        <v>207</v>
      </c>
    </row>
    <row r="82" spans="2:3" x14ac:dyDescent="0.2">
      <c r="B82" t="s">
        <v>174</v>
      </c>
      <c r="C82" s="6">
        <v>189</v>
      </c>
    </row>
    <row r="83" spans="2:3" x14ac:dyDescent="0.2">
      <c r="B83" t="s">
        <v>355</v>
      </c>
      <c r="C83" s="6">
        <v>180</v>
      </c>
    </row>
    <row r="84" spans="2:3" x14ac:dyDescent="0.2">
      <c r="B84" t="s">
        <v>456</v>
      </c>
      <c r="C84" s="6">
        <v>180</v>
      </c>
    </row>
    <row r="85" spans="2:3" x14ac:dyDescent="0.2">
      <c r="B85" t="s">
        <v>248</v>
      </c>
      <c r="C85" s="6">
        <v>174</v>
      </c>
    </row>
    <row r="86" spans="2:3" x14ac:dyDescent="0.2">
      <c r="B86" t="s">
        <v>173</v>
      </c>
      <c r="C86" s="6">
        <v>162</v>
      </c>
    </row>
    <row r="87" spans="2:3" x14ac:dyDescent="0.2">
      <c r="B87" t="s">
        <v>371</v>
      </c>
      <c r="C87" s="6">
        <v>159</v>
      </c>
    </row>
    <row r="88" spans="2:3" x14ac:dyDescent="0.2">
      <c r="B88" t="s">
        <v>383</v>
      </c>
      <c r="C88" s="6">
        <v>156</v>
      </c>
    </row>
    <row r="89" spans="2:3" x14ac:dyDescent="0.2">
      <c r="B89" t="s">
        <v>429</v>
      </c>
      <c r="C89" s="6">
        <v>156</v>
      </c>
    </row>
    <row r="90" spans="2:3" x14ac:dyDescent="0.2">
      <c r="B90" t="s">
        <v>243</v>
      </c>
      <c r="C90" s="6">
        <v>153</v>
      </c>
    </row>
    <row r="91" spans="2:3" x14ac:dyDescent="0.2">
      <c r="B91" t="s">
        <v>314</v>
      </c>
      <c r="C91" s="6">
        <v>147</v>
      </c>
    </row>
    <row r="92" spans="2:3" x14ac:dyDescent="0.2">
      <c r="B92" t="s">
        <v>420</v>
      </c>
      <c r="C92" s="6">
        <v>147</v>
      </c>
    </row>
    <row r="93" spans="2:3" x14ac:dyDescent="0.2">
      <c r="B93" t="s">
        <v>366</v>
      </c>
      <c r="C93" s="6">
        <v>141</v>
      </c>
    </row>
    <row r="94" spans="2:3" x14ac:dyDescent="0.2">
      <c r="B94" t="s">
        <v>490</v>
      </c>
      <c r="C94" s="6">
        <v>135</v>
      </c>
    </row>
    <row r="95" spans="2:3" x14ac:dyDescent="0.2">
      <c r="B95" t="s">
        <v>495</v>
      </c>
      <c r="C95" s="6">
        <v>129</v>
      </c>
    </row>
    <row r="96" spans="2:3" x14ac:dyDescent="0.2">
      <c r="B96" t="s">
        <v>361</v>
      </c>
      <c r="C96" s="6">
        <v>117</v>
      </c>
    </row>
    <row r="97" spans="2:3" x14ac:dyDescent="0.2">
      <c r="B97" t="s">
        <v>256</v>
      </c>
      <c r="C97" s="6">
        <v>114</v>
      </c>
    </row>
    <row r="98" spans="2:3" x14ac:dyDescent="0.2">
      <c r="B98" t="s">
        <v>466</v>
      </c>
      <c r="C98" s="6">
        <v>114</v>
      </c>
    </row>
    <row r="99" spans="2:3" x14ac:dyDescent="0.2">
      <c r="B99" t="s">
        <v>416</v>
      </c>
      <c r="C99" s="6">
        <v>111</v>
      </c>
    </row>
    <row r="100" spans="2:3" x14ac:dyDescent="0.2">
      <c r="B100" t="s">
        <v>300</v>
      </c>
      <c r="C100" s="6">
        <v>108</v>
      </c>
    </row>
    <row r="101" spans="2:3" x14ac:dyDescent="0.2">
      <c r="B101" t="s">
        <v>308</v>
      </c>
      <c r="C101" s="6">
        <v>108</v>
      </c>
    </row>
    <row r="102" spans="2:3" x14ac:dyDescent="0.2">
      <c r="B102" t="s">
        <v>391</v>
      </c>
      <c r="C102" s="6">
        <v>105</v>
      </c>
    </row>
    <row r="103" spans="2:3" x14ac:dyDescent="0.2">
      <c r="B103" t="s">
        <v>344</v>
      </c>
      <c r="C103" s="6">
        <v>96</v>
      </c>
    </row>
    <row r="104" spans="2:3" x14ac:dyDescent="0.2">
      <c r="B104" t="s">
        <v>156</v>
      </c>
      <c r="C104" s="6">
        <v>96</v>
      </c>
    </row>
    <row r="105" spans="2:3" x14ac:dyDescent="0.2">
      <c r="B105" t="s">
        <v>380</v>
      </c>
      <c r="C105" s="6">
        <v>93</v>
      </c>
    </row>
    <row r="106" spans="2:3" x14ac:dyDescent="0.2">
      <c r="B106" t="s">
        <v>187</v>
      </c>
      <c r="C106" s="6">
        <v>90</v>
      </c>
    </row>
    <row r="107" spans="2:3" x14ac:dyDescent="0.2">
      <c r="B107" t="s">
        <v>397</v>
      </c>
      <c r="C107" s="6">
        <v>87</v>
      </c>
    </row>
    <row r="108" spans="2:3" x14ac:dyDescent="0.2">
      <c r="B108" t="s">
        <v>294</v>
      </c>
      <c r="C108" s="6">
        <v>84</v>
      </c>
    </row>
    <row r="109" spans="2:3" x14ac:dyDescent="0.2">
      <c r="B109" t="s">
        <v>486</v>
      </c>
      <c r="C109" s="6">
        <v>81</v>
      </c>
    </row>
    <row r="110" spans="2:3" x14ac:dyDescent="0.2">
      <c r="B110" t="s">
        <v>280</v>
      </c>
      <c r="C110" s="6">
        <v>78</v>
      </c>
    </row>
    <row r="111" spans="2:3" x14ac:dyDescent="0.2">
      <c r="B111" t="s">
        <v>286</v>
      </c>
      <c r="C111" s="6">
        <v>75</v>
      </c>
    </row>
    <row r="112" spans="2:3" x14ac:dyDescent="0.2">
      <c r="B112" t="s">
        <v>481</v>
      </c>
      <c r="C112" s="6">
        <v>65</v>
      </c>
    </row>
    <row r="113" spans="2:3" x14ac:dyDescent="0.2">
      <c r="B113" t="s">
        <v>237</v>
      </c>
      <c r="C113" s="6">
        <v>63</v>
      </c>
    </row>
    <row r="114" spans="2:3" x14ac:dyDescent="0.2">
      <c r="B114" t="s">
        <v>443</v>
      </c>
      <c r="C114" s="6">
        <v>57</v>
      </c>
    </row>
    <row r="115" spans="2:3" x14ac:dyDescent="0.2">
      <c r="B115" t="s">
        <v>198</v>
      </c>
      <c r="C115" s="6">
        <v>57</v>
      </c>
    </row>
    <row r="116" spans="2:3" x14ac:dyDescent="0.2">
      <c r="B116" t="s">
        <v>350</v>
      </c>
      <c r="C116" s="6">
        <v>54</v>
      </c>
    </row>
    <row r="117" spans="2:3" x14ac:dyDescent="0.2">
      <c r="B117" t="s">
        <v>517</v>
      </c>
      <c r="C117" s="6">
        <v>51</v>
      </c>
    </row>
    <row r="118" spans="2:3" x14ac:dyDescent="0.2">
      <c r="B118" t="s">
        <v>276</v>
      </c>
      <c r="C118" s="6">
        <v>42</v>
      </c>
    </row>
    <row r="119" spans="2:3" x14ac:dyDescent="0.2">
      <c r="B119" t="s">
        <v>349</v>
      </c>
      <c r="C119" s="6">
        <v>42</v>
      </c>
    </row>
    <row r="120" spans="2:3" x14ac:dyDescent="0.2">
      <c r="B120" t="s">
        <v>491</v>
      </c>
      <c r="C120" s="6">
        <v>39</v>
      </c>
    </row>
    <row r="121" spans="2:3" x14ac:dyDescent="0.2">
      <c r="B121" t="s">
        <v>155</v>
      </c>
      <c r="C121" s="6">
        <v>36</v>
      </c>
    </row>
    <row r="122" spans="2:3" x14ac:dyDescent="0.2">
      <c r="B122" t="s">
        <v>484</v>
      </c>
      <c r="C122" s="6">
        <v>33</v>
      </c>
    </row>
  </sheetData>
  <sortState ref="B66:C120">
    <sortCondition descending="1" ref="C66:C120"/>
    <sortCondition ref="B66:B12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5"/>
  <sheetViews>
    <sheetView workbookViewId="0"/>
  </sheetViews>
  <sheetFormatPr defaultRowHeight="12.75" x14ac:dyDescent="0.2"/>
  <cols>
    <col min="1" max="2" width="9.140625" style="17"/>
    <col min="3" max="3" width="33.140625" style="17" customWidth="1"/>
    <col min="4" max="5" width="9.140625" style="17"/>
    <col min="6" max="6" width="18" style="17" customWidth="1"/>
    <col min="7" max="7" width="19.5703125" style="17" customWidth="1"/>
    <col min="8" max="16384" width="9.140625" style="17"/>
  </cols>
  <sheetData>
    <row r="3" spans="2:7" x14ac:dyDescent="0.2">
      <c r="B3" s="2" t="s">
        <v>566</v>
      </c>
      <c r="C3" s="2"/>
      <c r="D3" s="2"/>
      <c r="E3" s="2"/>
      <c r="F3" s="2"/>
    </row>
    <row r="4" spans="2:7" x14ac:dyDescent="0.2">
      <c r="B4" s="2"/>
      <c r="C4" s="2"/>
      <c r="D4" s="2"/>
      <c r="E4" s="2"/>
      <c r="F4" s="2"/>
    </row>
    <row r="5" spans="2:7" x14ac:dyDescent="0.2">
      <c r="B5" s="2"/>
      <c r="C5" s="2"/>
      <c r="D5" s="2"/>
      <c r="E5" s="2"/>
      <c r="F5" s="2"/>
    </row>
    <row r="6" spans="2:7" ht="12.75" customHeight="1" x14ac:dyDescent="0.2">
      <c r="B6" s="4">
        <v>2008</v>
      </c>
      <c r="C6" s="2" t="s">
        <v>78</v>
      </c>
      <c r="D6" s="4" t="s">
        <v>9</v>
      </c>
      <c r="E6" s="4" t="s">
        <v>14</v>
      </c>
      <c r="F6" s="2" t="s">
        <v>154</v>
      </c>
      <c r="G6" s="17" t="s">
        <v>39</v>
      </c>
    </row>
    <row r="7" spans="2:7" ht="12.75" customHeight="1" x14ac:dyDescent="0.2">
      <c r="B7" s="4">
        <v>2009</v>
      </c>
      <c r="C7" s="2" t="s">
        <v>78</v>
      </c>
      <c r="D7" s="4" t="s">
        <v>1</v>
      </c>
      <c r="E7" s="4" t="s">
        <v>14</v>
      </c>
      <c r="F7" s="2" t="s">
        <v>154</v>
      </c>
      <c r="G7" s="17" t="s">
        <v>567</v>
      </c>
    </row>
    <row r="8" spans="2:7" ht="12.75" customHeight="1" x14ac:dyDescent="0.2">
      <c r="B8" s="4">
        <v>2009</v>
      </c>
      <c r="C8" s="2" t="s">
        <v>135</v>
      </c>
      <c r="D8" s="4" t="s">
        <v>12</v>
      </c>
      <c r="E8" s="4" t="s">
        <v>14</v>
      </c>
      <c r="F8" s="2" t="s">
        <v>568</v>
      </c>
      <c r="G8" s="17" t="s">
        <v>20</v>
      </c>
    </row>
    <row r="9" spans="2:7" ht="12.75" customHeight="1" x14ac:dyDescent="0.2">
      <c r="B9" s="4">
        <v>2009</v>
      </c>
      <c r="C9" s="2" t="s">
        <v>40</v>
      </c>
      <c r="D9" s="4" t="s">
        <v>17</v>
      </c>
      <c r="E9" s="4" t="s">
        <v>41</v>
      </c>
      <c r="F9" s="2" t="s">
        <v>154</v>
      </c>
      <c r="G9" s="17" t="s">
        <v>43</v>
      </c>
    </row>
    <row r="10" spans="2:7" ht="12.75" customHeight="1" x14ac:dyDescent="0.2">
      <c r="B10" s="4">
        <v>2010</v>
      </c>
      <c r="C10" s="2" t="s">
        <v>78</v>
      </c>
      <c r="D10" s="4" t="s">
        <v>17</v>
      </c>
      <c r="E10" s="4" t="s">
        <v>14</v>
      </c>
      <c r="F10" s="2" t="s">
        <v>154</v>
      </c>
      <c r="G10" s="17" t="s">
        <v>569</v>
      </c>
    </row>
    <row r="11" spans="2:7" ht="12.75" customHeight="1" x14ac:dyDescent="0.2">
      <c r="B11" s="4">
        <v>2011</v>
      </c>
      <c r="C11" s="2" t="s">
        <v>86</v>
      </c>
      <c r="D11" s="4" t="s">
        <v>5</v>
      </c>
      <c r="E11" s="4" t="s">
        <v>14</v>
      </c>
      <c r="F11" s="2" t="s">
        <v>154</v>
      </c>
      <c r="G11" s="17" t="s">
        <v>13</v>
      </c>
    </row>
    <row r="12" spans="2:7" ht="12.75" customHeight="1" x14ac:dyDescent="0.2">
      <c r="B12" s="4">
        <v>2011</v>
      </c>
      <c r="C12" s="2" t="s">
        <v>32</v>
      </c>
      <c r="D12" s="4" t="s">
        <v>9</v>
      </c>
      <c r="E12" s="4" t="s">
        <v>14</v>
      </c>
      <c r="F12" s="2" t="s">
        <v>154</v>
      </c>
      <c r="G12" s="17" t="s">
        <v>324</v>
      </c>
    </row>
    <row r="13" spans="2:7" ht="12.75" customHeight="1" x14ac:dyDescent="0.2">
      <c r="B13" s="4">
        <v>2012</v>
      </c>
      <c r="C13" s="2" t="s">
        <v>514</v>
      </c>
      <c r="D13" s="4" t="s">
        <v>12</v>
      </c>
      <c r="E13" s="4" t="s">
        <v>6</v>
      </c>
      <c r="F13" s="2" t="s">
        <v>154</v>
      </c>
      <c r="G13" s="17" t="s">
        <v>65</v>
      </c>
    </row>
    <row r="14" spans="2:7" ht="12.75" customHeight="1" x14ac:dyDescent="0.2">
      <c r="B14" s="4">
        <v>2012</v>
      </c>
      <c r="C14" s="2" t="s">
        <v>40</v>
      </c>
      <c r="D14" s="4" t="s">
        <v>5</v>
      </c>
      <c r="E14" s="4" t="s">
        <v>41</v>
      </c>
      <c r="F14" s="2" t="s">
        <v>154</v>
      </c>
      <c r="G14" s="17" t="s">
        <v>183</v>
      </c>
    </row>
    <row r="15" spans="2:7" ht="12.75" customHeight="1" x14ac:dyDescent="0.2">
      <c r="B15" s="4">
        <v>2012</v>
      </c>
      <c r="C15" s="2" t="s">
        <v>160</v>
      </c>
      <c r="D15" s="4" t="s">
        <v>5</v>
      </c>
      <c r="E15" s="4" t="s">
        <v>41</v>
      </c>
      <c r="F15" s="2" t="s">
        <v>154</v>
      </c>
      <c r="G15" s="17" t="s">
        <v>157</v>
      </c>
    </row>
    <row r="16" spans="2:7" ht="12.75" customHeight="1" x14ac:dyDescent="0.2">
      <c r="B16" s="4">
        <v>2012</v>
      </c>
      <c r="C16" s="2" t="s">
        <v>32</v>
      </c>
      <c r="D16" s="4" t="s">
        <v>12</v>
      </c>
      <c r="E16" s="4" t="s">
        <v>14</v>
      </c>
      <c r="F16" s="2" t="s">
        <v>154</v>
      </c>
      <c r="G16" s="17" t="s">
        <v>570</v>
      </c>
    </row>
    <row r="17" spans="2:7" ht="12.75" customHeight="1" x14ac:dyDescent="0.2">
      <c r="B17" s="4">
        <v>2012</v>
      </c>
      <c r="C17" s="2" t="s">
        <v>556</v>
      </c>
      <c r="D17" s="4" t="s">
        <v>293</v>
      </c>
      <c r="E17" s="4" t="s">
        <v>14</v>
      </c>
      <c r="F17" s="2" t="s">
        <v>154</v>
      </c>
      <c r="G17" s="17" t="s">
        <v>33</v>
      </c>
    </row>
    <row r="18" spans="2:7" ht="12.75" customHeight="1" x14ac:dyDescent="0.2">
      <c r="B18" s="4">
        <v>2013</v>
      </c>
      <c r="C18" s="2" t="s">
        <v>515</v>
      </c>
      <c r="D18" s="4" t="s">
        <v>12</v>
      </c>
      <c r="E18" s="4" t="s">
        <v>14</v>
      </c>
      <c r="F18" s="2" t="s">
        <v>568</v>
      </c>
      <c r="G18" s="17" t="s">
        <v>571</v>
      </c>
    </row>
    <row r="19" spans="2:7" ht="12.75" customHeight="1" x14ac:dyDescent="0.2">
      <c r="B19" s="4">
        <v>2013</v>
      </c>
      <c r="C19" s="2" t="s">
        <v>11</v>
      </c>
      <c r="D19" s="4" t="s">
        <v>12</v>
      </c>
      <c r="E19" s="4" t="s">
        <v>6</v>
      </c>
      <c r="F19" s="2" t="s">
        <v>154</v>
      </c>
      <c r="G19" s="17" t="s">
        <v>65</v>
      </c>
    </row>
    <row r="20" spans="2:7" ht="12.75" customHeight="1" x14ac:dyDescent="0.2">
      <c r="B20" s="4">
        <v>2013</v>
      </c>
      <c r="C20" s="2" t="s">
        <v>395</v>
      </c>
      <c r="D20" s="4" t="s">
        <v>12</v>
      </c>
      <c r="E20" s="4" t="s">
        <v>14</v>
      </c>
      <c r="F20" s="2" t="s">
        <v>568</v>
      </c>
      <c r="G20" s="17" t="s">
        <v>572</v>
      </c>
    </row>
    <row r="21" spans="2:7" ht="12.75" customHeight="1" x14ac:dyDescent="0.2">
      <c r="B21" s="4">
        <v>2013</v>
      </c>
      <c r="C21" s="2" t="s">
        <v>32</v>
      </c>
      <c r="D21" s="4" t="s">
        <v>12</v>
      </c>
      <c r="E21" s="4" t="s">
        <v>14</v>
      </c>
      <c r="F21" s="2" t="s">
        <v>154</v>
      </c>
      <c r="G21" s="17" t="s">
        <v>573</v>
      </c>
    </row>
    <row r="22" spans="2:7" ht="12.75" customHeight="1" x14ac:dyDescent="0.2">
      <c r="B22" s="4">
        <v>2014</v>
      </c>
      <c r="C22" s="2" t="s">
        <v>342</v>
      </c>
      <c r="D22" s="4" t="s">
        <v>12</v>
      </c>
      <c r="E22" s="4" t="s">
        <v>14</v>
      </c>
      <c r="F22" s="2" t="s">
        <v>154</v>
      </c>
      <c r="G22" s="17" t="s">
        <v>168</v>
      </c>
    </row>
    <row r="23" spans="2:7" x14ac:dyDescent="0.2">
      <c r="B23" s="2"/>
      <c r="C23" s="2"/>
      <c r="D23" s="2"/>
      <c r="E23" s="2"/>
      <c r="F23" s="2"/>
    </row>
    <row r="24" spans="2:7" x14ac:dyDescent="0.2">
      <c r="B24" s="2"/>
      <c r="C24" s="2"/>
      <c r="D24" s="2"/>
      <c r="E24" s="2"/>
      <c r="F24" s="2"/>
    </row>
    <row r="25" spans="2:7" x14ac:dyDescent="0.2">
      <c r="B25" s="2" t="s">
        <v>574</v>
      </c>
      <c r="C25" s="2"/>
      <c r="D25" s="2"/>
      <c r="E25" s="2"/>
      <c r="F25" s="2"/>
    </row>
    <row r="26" spans="2:7" x14ac:dyDescent="0.2">
      <c r="B26" s="2"/>
      <c r="C26" s="2"/>
      <c r="D26" s="2"/>
      <c r="E26" s="2"/>
      <c r="F26" s="2"/>
    </row>
    <row r="27" spans="2:7" x14ac:dyDescent="0.2">
      <c r="B27" s="2"/>
      <c r="C27" s="2"/>
      <c r="D27" s="2"/>
      <c r="E27" s="2"/>
      <c r="F27" s="2"/>
    </row>
    <row r="28" spans="2:7" x14ac:dyDescent="0.2">
      <c r="B28" s="2"/>
      <c r="C28" s="2"/>
      <c r="D28" s="2"/>
      <c r="E28" s="2"/>
      <c r="F28" s="2"/>
    </row>
    <row r="29" spans="2:7" ht="12.75" customHeight="1" x14ac:dyDescent="0.2">
      <c r="B29" s="4">
        <v>2009</v>
      </c>
      <c r="C29" s="2" t="s">
        <v>86</v>
      </c>
      <c r="D29" s="4" t="s">
        <v>9</v>
      </c>
      <c r="E29" s="4" t="s">
        <v>14</v>
      </c>
      <c r="F29" s="2" t="s">
        <v>221</v>
      </c>
      <c r="G29" s="17" t="s">
        <v>512</v>
      </c>
    </row>
    <row r="30" spans="2:7" ht="12.75" customHeight="1" x14ac:dyDescent="0.2">
      <c r="B30" s="4">
        <v>2010</v>
      </c>
      <c r="C30" s="2" t="s">
        <v>135</v>
      </c>
      <c r="D30" s="4" t="s">
        <v>1</v>
      </c>
      <c r="E30" s="4" t="s">
        <v>14</v>
      </c>
      <c r="F30" s="2" t="s">
        <v>221</v>
      </c>
      <c r="G30" s="17" t="s">
        <v>22</v>
      </c>
    </row>
    <row r="31" spans="2:7" ht="12.75" customHeight="1" x14ac:dyDescent="0.2">
      <c r="B31" s="4">
        <v>2010</v>
      </c>
      <c r="C31" s="2" t="s">
        <v>54</v>
      </c>
      <c r="D31" s="4" t="s">
        <v>17</v>
      </c>
      <c r="E31" s="4" t="s">
        <v>41</v>
      </c>
      <c r="F31" s="2" t="s">
        <v>568</v>
      </c>
      <c r="G31" s="17" t="s">
        <v>122</v>
      </c>
    </row>
    <row r="32" spans="2:7" ht="12.75" customHeight="1" x14ac:dyDescent="0.2">
      <c r="B32" s="4">
        <v>2010</v>
      </c>
      <c r="C32" s="2" t="s">
        <v>292</v>
      </c>
      <c r="D32" s="4" t="s">
        <v>17</v>
      </c>
      <c r="E32" s="4" t="s">
        <v>14</v>
      </c>
      <c r="F32" s="2" t="s">
        <v>221</v>
      </c>
      <c r="G32" s="17" t="s">
        <v>575</v>
      </c>
    </row>
    <row r="33" spans="2:7" ht="12.75" customHeight="1" x14ac:dyDescent="0.2">
      <c r="B33" s="4">
        <v>2011</v>
      </c>
      <c r="C33" s="2" t="s">
        <v>76</v>
      </c>
      <c r="D33" s="4" t="s">
        <v>17</v>
      </c>
      <c r="E33" s="4" t="s">
        <v>14</v>
      </c>
      <c r="F33" s="2" t="s">
        <v>221</v>
      </c>
      <c r="G33" s="17" t="s">
        <v>75</v>
      </c>
    </row>
    <row r="34" spans="2:7" ht="12.75" customHeight="1" x14ac:dyDescent="0.2">
      <c r="B34" s="4">
        <v>2011</v>
      </c>
      <c r="C34" s="2" t="s">
        <v>135</v>
      </c>
      <c r="D34" s="4" t="s">
        <v>17</v>
      </c>
      <c r="E34" s="4" t="s">
        <v>14</v>
      </c>
      <c r="F34" s="2" t="s">
        <v>568</v>
      </c>
      <c r="G34" s="17" t="s">
        <v>13</v>
      </c>
    </row>
    <row r="35" spans="2:7" ht="12.75" customHeight="1" x14ac:dyDescent="0.2">
      <c r="B35" s="4">
        <v>2012</v>
      </c>
      <c r="C35" s="2" t="s">
        <v>78</v>
      </c>
      <c r="D35" s="4" t="s">
        <v>5</v>
      </c>
      <c r="E35" s="4" t="s">
        <v>14</v>
      </c>
      <c r="F35" s="2" t="s">
        <v>568</v>
      </c>
      <c r="G35" s="17" t="s">
        <v>576</v>
      </c>
    </row>
  </sheetData>
  <sortState ref="A6:G85">
    <sortCondition ref="E6:E85"/>
    <sortCondition ref="F6:F85"/>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 sqref="C2"/>
    </sheetView>
  </sheetViews>
  <sheetFormatPr defaultRowHeight="12.75" x14ac:dyDescent="0.2"/>
  <cols>
    <col min="2" max="2" width="14.85546875" customWidth="1"/>
    <col min="3" max="3" width="32.42578125" customWidth="1"/>
    <col min="5" max="5" width="22.85546875" customWidth="1"/>
  </cols>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1748"/>
  <sheetViews>
    <sheetView topLeftCell="H436" workbookViewId="0">
      <selection activeCell="I449" sqref="I449:N492"/>
    </sheetView>
  </sheetViews>
  <sheetFormatPr defaultRowHeight="12.75" x14ac:dyDescent="0.2"/>
  <cols>
    <col min="1" max="2" width="9.140625" style="19"/>
    <col min="3" max="3" width="39.140625" style="19" customWidth="1"/>
    <col min="4" max="5" width="9.140625" style="19"/>
    <col min="6" max="6" width="29" style="19" customWidth="1"/>
    <col min="7" max="9" width="9.140625" style="19"/>
    <col min="10" max="10" width="39.42578125" style="19" customWidth="1"/>
    <col min="11" max="11" width="9.140625" style="19"/>
    <col min="12" max="12" width="9.140625" style="19" customWidth="1"/>
    <col min="13" max="13" width="19.42578125" style="19" customWidth="1"/>
    <col min="14" max="14" width="28.42578125" style="19" customWidth="1"/>
    <col min="15" max="19" width="9.140625" style="19" customWidth="1"/>
    <col min="20" max="21" width="9.140625" style="19"/>
    <col min="22" max="22" width="9.140625" style="32"/>
    <col min="23" max="16384" width="9.140625" style="19"/>
  </cols>
  <sheetData>
    <row r="1" spans="2:21" x14ac:dyDescent="0.2">
      <c r="O1" s="2" t="s">
        <v>557</v>
      </c>
      <c r="P1" s="2"/>
      <c r="Q1" s="2"/>
      <c r="R1" s="2"/>
      <c r="S1" s="2"/>
      <c r="T1" s="2" t="s">
        <v>560</v>
      </c>
      <c r="U1" s="7"/>
    </row>
    <row r="2" spans="2:21" x14ac:dyDescent="0.2">
      <c r="O2" s="2" t="s">
        <v>558</v>
      </c>
      <c r="P2" s="2" t="s">
        <v>561</v>
      </c>
      <c r="Q2" s="2" t="s">
        <v>562</v>
      </c>
      <c r="R2" s="2" t="s">
        <v>559</v>
      </c>
      <c r="S2" s="2"/>
      <c r="T2" s="2" t="s">
        <v>115</v>
      </c>
      <c r="U2" s="7"/>
    </row>
    <row r="3" spans="2:21" x14ac:dyDescent="0.2">
      <c r="O3" s="9" t="s">
        <v>112</v>
      </c>
      <c r="P3" s="9" t="s">
        <v>109</v>
      </c>
      <c r="Q3" s="9" t="s">
        <v>110</v>
      </c>
      <c r="R3" s="9" t="s">
        <v>111</v>
      </c>
      <c r="S3" s="9" t="s">
        <v>115</v>
      </c>
      <c r="T3" s="9" t="s">
        <v>114</v>
      </c>
      <c r="U3" s="10" t="s">
        <v>113</v>
      </c>
    </row>
    <row r="4" spans="2:21" x14ac:dyDescent="0.2">
      <c r="B4" s="19" t="s">
        <v>931</v>
      </c>
      <c r="I4" s="19" t="s">
        <v>627</v>
      </c>
    </row>
    <row r="5" spans="2:21" x14ac:dyDescent="0.2">
      <c r="B5" s="51">
        <v>2001</v>
      </c>
      <c r="C5" s="19" t="s">
        <v>580</v>
      </c>
      <c r="D5" s="52" t="s">
        <v>582</v>
      </c>
      <c r="E5" s="52" t="s">
        <v>1</v>
      </c>
      <c r="F5" s="19" t="s">
        <v>620</v>
      </c>
      <c r="I5" s="30">
        <v>1989</v>
      </c>
      <c r="J5" s="30" t="s">
        <v>618</v>
      </c>
      <c r="K5" s="30" t="s">
        <v>9</v>
      </c>
      <c r="L5" s="30" t="s">
        <v>585</v>
      </c>
      <c r="M5" s="30" t="s">
        <v>621</v>
      </c>
      <c r="N5" s="30" t="s">
        <v>626</v>
      </c>
      <c r="O5" s="44"/>
      <c r="P5" s="30"/>
      <c r="Q5" s="30"/>
      <c r="R5" s="30"/>
      <c r="S5" s="30">
        <f>SUM(O5:R5)</f>
        <v>0</v>
      </c>
      <c r="T5" s="30"/>
      <c r="U5" s="31">
        <f>IF(T5="Yes",S5*2,S5)</f>
        <v>0</v>
      </c>
    </row>
    <row r="6" spans="2:21" x14ac:dyDescent="0.2">
      <c r="B6" s="51"/>
      <c r="C6" s="20" t="s">
        <v>581</v>
      </c>
      <c r="D6" s="52"/>
      <c r="E6" s="52"/>
      <c r="F6" s="19" t="s">
        <v>932</v>
      </c>
      <c r="I6" s="30">
        <v>1990</v>
      </c>
      <c r="J6" s="30" t="s">
        <v>616</v>
      </c>
      <c r="K6" s="30" t="s">
        <v>1</v>
      </c>
      <c r="L6" s="30" t="s">
        <v>605</v>
      </c>
      <c r="M6" s="30" t="s">
        <v>620</v>
      </c>
      <c r="N6" s="30" t="s">
        <v>625</v>
      </c>
      <c r="O6" s="44"/>
      <c r="P6" s="30"/>
      <c r="Q6" s="30"/>
      <c r="R6" s="30"/>
      <c r="S6" s="30">
        <f t="shared" ref="S6:S38" si="0">SUM(O6:R6)</f>
        <v>0</v>
      </c>
      <c r="T6" s="30"/>
      <c r="U6" s="31">
        <f t="shared" ref="U6:U38" si="1">IF(T6="Yes",S6*2,S6)</f>
        <v>0</v>
      </c>
    </row>
    <row r="7" spans="2:21" x14ac:dyDescent="0.2">
      <c r="B7" s="51">
        <v>2001</v>
      </c>
      <c r="C7" s="19" t="s">
        <v>588</v>
      </c>
      <c r="D7" s="52" t="s">
        <v>582</v>
      </c>
      <c r="E7" s="52" t="s">
        <v>17</v>
      </c>
      <c r="F7" s="19" t="s">
        <v>620</v>
      </c>
      <c r="I7" s="30">
        <v>1990</v>
      </c>
      <c r="J7" s="30" t="s">
        <v>580</v>
      </c>
      <c r="K7" s="30" t="s">
        <v>12</v>
      </c>
      <c r="L7" s="30" t="s">
        <v>582</v>
      </c>
      <c r="M7" s="30" t="s">
        <v>620</v>
      </c>
      <c r="N7" s="30" t="s">
        <v>624</v>
      </c>
      <c r="O7" s="44"/>
      <c r="P7" s="30"/>
      <c r="Q7" s="30"/>
      <c r="R7" s="30">
        <v>12</v>
      </c>
      <c r="S7" s="30">
        <f t="shared" si="0"/>
        <v>12</v>
      </c>
      <c r="T7" s="30" t="s">
        <v>565</v>
      </c>
      <c r="U7" s="31">
        <f t="shared" si="1"/>
        <v>24</v>
      </c>
    </row>
    <row r="8" spans="2:21" x14ac:dyDescent="0.2">
      <c r="B8" s="51"/>
      <c r="C8" s="20" t="s">
        <v>589</v>
      </c>
      <c r="D8" s="52"/>
      <c r="E8" s="52"/>
      <c r="F8" s="19" t="s">
        <v>933</v>
      </c>
      <c r="I8" s="30">
        <v>1990</v>
      </c>
      <c r="J8" s="30" t="s">
        <v>592</v>
      </c>
      <c r="K8" s="30" t="s">
        <v>594</v>
      </c>
      <c r="L8" s="30" t="s">
        <v>605</v>
      </c>
      <c r="M8" s="30" t="s">
        <v>621</v>
      </c>
      <c r="N8" s="30" t="s">
        <v>623</v>
      </c>
      <c r="O8" s="44"/>
      <c r="P8" s="30"/>
      <c r="Q8" s="30"/>
      <c r="R8" s="30"/>
      <c r="S8" s="30">
        <f t="shared" si="0"/>
        <v>0</v>
      </c>
      <c r="T8" s="30" t="s">
        <v>565</v>
      </c>
      <c r="U8" s="31">
        <f t="shared" si="1"/>
        <v>0</v>
      </c>
    </row>
    <row r="9" spans="2:21" x14ac:dyDescent="0.2">
      <c r="B9" s="51">
        <v>2000</v>
      </c>
      <c r="C9" s="19" t="s">
        <v>597</v>
      </c>
      <c r="D9" s="52" t="s">
        <v>599</v>
      </c>
      <c r="E9" s="52" t="s">
        <v>12</v>
      </c>
      <c r="F9" s="19" t="s">
        <v>620</v>
      </c>
      <c r="I9" s="30">
        <v>1991</v>
      </c>
      <c r="J9" s="30" t="s">
        <v>592</v>
      </c>
      <c r="K9" s="30" t="s">
        <v>594</v>
      </c>
      <c r="L9" s="30" t="s">
        <v>605</v>
      </c>
      <c r="M9" s="30" t="s">
        <v>620</v>
      </c>
      <c r="N9" s="30" t="s">
        <v>951</v>
      </c>
      <c r="O9" s="44"/>
      <c r="P9" s="30"/>
      <c r="Q9" s="30"/>
      <c r="R9" s="30"/>
      <c r="S9" s="30">
        <f t="shared" si="0"/>
        <v>0</v>
      </c>
      <c r="T9" s="30" t="s">
        <v>565</v>
      </c>
      <c r="U9" s="31">
        <f t="shared" si="1"/>
        <v>0</v>
      </c>
    </row>
    <row r="10" spans="2:21" x14ac:dyDescent="0.2">
      <c r="B10" s="51"/>
      <c r="C10" s="20" t="s">
        <v>598</v>
      </c>
      <c r="D10" s="52"/>
      <c r="E10" s="52"/>
      <c r="F10" s="19" t="s">
        <v>934</v>
      </c>
      <c r="I10" s="30">
        <v>1992</v>
      </c>
      <c r="J10" s="30" t="s">
        <v>614</v>
      </c>
      <c r="K10" s="30" t="s">
        <v>12</v>
      </c>
      <c r="L10" s="30" t="s">
        <v>585</v>
      </c>
      <c r="M10" s="30" t="s">
        <v>621</v>
      </c>
      <c r="N10" s="30" t="s">
        <v>952</v>
      </c>
      <c r="O10" s="44"/>
      <c r="P10" s="30"/>
      <c r="Q10" s="30"/>
      <c r="R10" s="30">
        <v>12</v>
      </c>
      <c r="S10" s="30">
        <f t="shared" si="0"/>
        <v>12</v>
      </c>
      <c r="T10" s="30"/>
      <c r="U10" s="31">
        <f t="shared" si="1"/>
        <v>12</v>
      </c>
    </row>
    <row r="11" spans="2:21" x14ac:dyDescent="0.2">
      <c r="B11" s="51">
        <v>1999</v>
      </c>
      <c r="C11" s="19" t="s">
        <v>595</v>
      </c>
      <c r="D11" s="52" t="s">
        <v>582</v>
      </c>
      <c r="E11" s="52" t="s">
        <v>12</v>
      </c>
      <c r="F11" s="19" t="s">
        <v>620</v>
      </c>
      <c r="I11" s="30">
        <v>1992</v>
      </c>
      <c r="J11" s="30" t="s">
        <v>1057</v>
      </c>
      <c r="K11" s="30" t="s">
        <v>17</v>
      </c>
      <c r="L11" s="30" t="s">
        <v>585</v>
      </c>
      <c r="M11" s="30" t="s">
        <v>621</v>
      </c>
      <c r="N11" s="30" t="s">
        <v>1424</v>
      </c>
      <c r="O11" s="44">
        <v>3</v>
      </c>
      <c r="P11" s="30">
        <v>6</v>
      </c>
      <c r="Q11" s="30"/>
      <c r="R11" s="30"/>
      <c r="S11" s="30">
        <f t="shared" si="0"/>
        <v>9</v>
      </c>
      <c r="T11" s="30" t="s">
        <v>565</v>
      </c>
      <c r="U11" s="31">
        <f t="shared" si="1"/>
        <v>18</v>
      </c>
    </row>
    <row r="12" spans="2:21" x14ac:dyDescent="0.2">
      <c r="B12" s="51"/>
      <c r="C12" s="20" t="s">
        <v>596</v>
      </c>
      <c r="D12" s="52"/>
      <c r="E12" s="52"/>
      <c r="F12" s="19" t="s">
        <v>935</v>
      </c>
      <c r="I12" s="30">
        <v>1993</v>
      </c>
      <c r="J12" s="30" t="s">
        <v>597</v>
      </c>
      <c r="K12" s="30" t="s">
        <v>17</v>
      </c>
      <c r="L12" s="30" t="s">
        <v>599</v>
      </c>
      <c r="M12" s="30" t="s">
        <v>620</v>
      </c>
      <c r="N12" s="30" t="s">
        <v>953</v>
      </c>
      <c r="O12" s="44"/>
      <c r="P12" s="30">
        <v>6</v>
      </c>
      <c r="Q12" s="30"/>
      <c r="R12" s="30"/>
      <c r="S12" s="30">
        <f t="shared" si="0"/>
        <v>6</v>
      </c>
      <c r="T12" s="30" t="s">
        <v>565</v>
      </c>
      <c r="U12" s="31">
        <f t="shared" si="1"/>
        <v>12</v>
      </c>
    </row>
    <row r="13" spans="2:21" x14ac:dyDescent="0.2">
      <c r="B13" s="51">
        <v>1999</v>
      </c>
      <c r="C13" s="19" t="s">
        <v>842</v>
      </c>
      <c r="D13" s="52" t="s">
        <v>585</v>
      </c>
      <c r="E13" s="52" t="s">
        <v>594</v>
      </c>
      <c r="F13" s="19" t="s">
        <v>936</v>
      </c>
      <c r="I13" s="30">
        <v>1994</v>
      </c>
      <c r="J13" s="30" t="s">
        <v>608</v>
      </c>
      <c r="K13" s="30" t="s">
        <v>12</v>
      </c>
      <c r="L13" s="30" t="s">
        <v>582</v>
      </c>
      <c r="M13" s="30" t="s">
        <v>620</v>
      </c>
      <c r="N13" s="30" t="s">
        <v>954</v>
      </c>
      <c r="O13" s="44"/>
      <c r="P13" s="30"/>
      <c r="Q13" s="30"/>
      <c r="R13" s="30">
        <v>12</v>
      </c>
      <c r="S13" s="30">
        <f t="shared" si="0"/>
        <v>12</v>
      </c>
      <c r="T13" s="30"/>
      <c r="U13" s="31">
        <f t="shared" si="1"/>
        <v>12</v>
      </c>
    </row>
    <row r="14" spans="2:21" x14ac:dyDescent="0.2">
      <c r="B14" s="51"/>
      <c r="C14" s="20" t="s">
        <v>593</v>
      </c>
      <c r="D14" s="52"/>
      <c r="E14" s="52"/>
      <c r="F14" s="19" t="s">
        <v>739</v>
      </c>
      <c r="I14" s="30">
        <v>1994</v>
      </c>
      <c r="J14" s="30" t="s">
        <v>612</v>
      </c>
      <c r="K14" s="30" t="s">
        <v>5</v>
      </c>
      <c r="L14" s="30" t="s">
        <v>582</v>
      </c>
      <c r="M14" s="30" t="s">
        <v>620</v>
      </c>
      <c r="N14" s="30" t="s">
        <v>955</v>
      </c>
      <c r="O14" s="44"/>
      <c r="P14" s="30"/>
      <c r="Q14" s="30"/>
      <c r="R14" s="30"/>
      <c r="S14" s="30">
        <f t="shared" si="0"/>
        <v>0</v>
      </c>
      <c r="T14" s="30"/>
      <c r="U14" s="31">
        <f t="shared" si="1"/>
        <v>0</v>
      </c>
    </row>
    <row r="15" spans="2:21" x14ac:dyDescent="0.2">
      <c r="B15" s="51">
        <v>1998</v>
      </c>
      <c r="C15" s="19" t="s">
        <v>580</v>
      </c>
      <c r="D15" s="52" t="s">
        <v>582</v>
      </c>
      <c r="E15" s="52" t="s">
        <v>5</v>
      </c>
      <c r="F15" s="19" t="s">
        <v>936</v>
      </c>
      <c r="I15" s="30">
        <v>1994</v>
      </c>
      <c r="J15" s="30" t="s">
        <v>610</v>
      </c>
      <c r="K15" s="30" t="s">
        <v>17</v>
      </c>
      <c r="L15" s="30" t="s">
        <v>605</v>
      </c>
      <c r="M15" s="30" t="s">
        <v>621</v>
      </c>
      <c r="N15" s="30" t="s">
        <v>956</v>
      </c>
      <c r="O15" s="44">
        <v>3</v>
      </c>
      <c r="P15" s="30">
        <v>6</v>
      </c>
      <c r="Q15" s="30"/>
      <c r="R15" s="30"/>
      <c r="S15" s="30">
        <f t="shared" si="0"/>
        <v>9</v>
      </c>
      <c r="T15" s="30"/>
      <c r="U15" s="31">
        <f t="shared" si="1"/>
        <v>9</v>
      </c>
    </row>
    <row r="16" spans="2:21" x14ac:dyDescent="0.2">
      <c r="B16" s="51"/>
      <c r="C16" s="20" t="s">
        <v>581</v>
      </c>
      <c r="D16" s="52"/>
      <c r="E16" s="52"/>
      <c r="F16" s="19" t="s">
        <v>937</v>
      </c>
      <c r="I16" s="30">
        <v>1994</v>
      </c>
      <c r="J16" s="30" t="s">
        <v>592</v>
      </c>
      <c r="K16" s="30" t="s">
        <v>5</v>
      </c>
      <c r="L16" s="30" t="s">
        <v>605</v>
      </c>
      <c r="M16" s="30" t="s">
        <v>620</v>
      </c>
      <c r="N16" s="30" t="s">
        <v>957</v>
      </c>
      <c r="O16" s="44">
        <v>3</v>
      </c>
      <c r="P16" s="30"/>
      <c r="Q16" s="30">
        <v>9</v>
      </c>
      <c r="R16" s="30"/>
      <c r="S16" s="30">
        <f t="shared" si="0"/>
        <v>12</v>
      </c>
      <c r="T16" s="30" t="s">
        <v>565</v>
      </c>
      <c r="U16" s="31">
        <f t="shared" si="1"/>
        <v>24</v>
      </c>
    </row>
    <row r="17" spans="2:21" x14ac:dyDescent="0.2">
      <c r="B17" s="51">
        <v>1998</v>
      </c>
      <c r="C17" s="19" t="s">
        <v>595</v>
      </c>
      <c r="D17" s="52" t="s">
        <v>582</v>
      </c>
      <c r="E17" s="52" t="s">
        <v>12</v>
      </c>
      <c r="F17" s="19" t="s">
        <v>936</v>
      </c>
      <c r="I17" s="30">
        <v>1995</v>
      </c>
      <c r="J17" s="30" t="s">
        <v>590</v>
      </c>
      <c r="K17" s="30" t="s">
        <v>12</v>
      </c>
      <c r="L17" s="30" t="s">
        <v>582</v>
      </c>
      <c r="M17" s="30" t="s">
        <v>621</v>
      </c>
      <c r="N17" s="30" t="s">
        <v>958</v>
      </c>
      <c r="O17" s="44">
        <v>3</v>
      </c>
      <c r="P17" s="30"/>
      <c r="Q17" s="30"/>
      <c r="R17" s="30">
        <v>12</v>
      </c>
      <c r="S17" s="30">
        <f t="shared" si="0"/>
        <v>15</v>
      </c>
      <c r="T17" s="30" t="s">
        <v>565</v>
      </c>
      <c r="U17" s="31">
        <f t="shared" si="1"/>
        <v>30</v>
      </c>
    </row>
    <row r="18" spans="2:21" x14ac:dyDescent="0.2">
      <c r="B18" s="51"/>
      <c r="C18" s="20" t="s">
        <v>596</v>
      </c>
      <c r="D18" s="52"/>
      <c r="E18" s="52"/>
      <c r="F18" s="19" t="s">
        <v>938</v>
      </c>
      <c r="I18" s="30">
        <v>1995</v>
      </c>
      <c r="J18" s="30" t="s">
        <v>588</v>
      </c>
      <c r="K18" s="30" t="s">
        <v>12</v>
      </c>
      <c r="L18" s="30" t="s">
        <v>582</v>
      </c>
      <c r="M18" s="30" t="s">
        <v>620</v>
      </c>
      <c r="N18" s="30" t="s">
        <v>959</v>
      </c>
      <c r="O18" s="44"/>
      <c r="P18" s="30"/>
      <c r="Q18" s="30"/>
      <c r="R18" s="30">
        <v>12</v>
      </c>
      <c r="S18" s="30">
        <f t="shared" si="0"/>
        <v>12</v>
      </c>
      <c r="T18" s="30"/>
      <c r="U18" s="31">
        <f t="shared" si="1"/>
        <v>12</v>
      </c>
    </row>
    <row r="19" spans="2:21" x14ac:dyDescent="0.2">
      <c r="B19" s="51">
        <v>1997</v>
      </c>
      <c r="C19" s="19" t="s">
        <v>592</v>
      </c>
      <c r="D19" s="52" t="s">
        <v>582</v>
      </c>
      <c r="E19" s="52" t="s">
        <v>594</v>
      </c>
      <c r="F19" s="19" t="s">
        <v>620</v>
      </c>
      <c r="I19" s="30">
        <v>1995</v>
      </c>
      <c r="J19" s="30" t="s">
        <v>608</v>
      </c>
      <c r="K19" s="30" t="s">
        <v>12</v>
      </c>
      <c r="L19" s="30" t="s">
        <v>582</v>
      </c>
      <c r="M19" s="30" t="s">
        <v>621</v>
      </c>
      <c r="N19" s="30" t="s">
        <v>960</v>
      </c>
      <c r="O19" s="44">
        <v>3</v>
      </c>
      <c r="P19" s="30"/>
      <c r="Q19" s="30"/>
      <c r="R19" s="30">
        <v>12</v>
      </c>
      <c r="S19" s="30">
        <f t="shared" si="0"/>
        <v>15</v>
      </c>
      <c r="T19" s="30"/>
      <c r="U19" s="31">
        <f t="shared" si="1"/>
        <v>15</v>
      </c>
    </row>
    <row r="20" spans="2:21" x14ac:dyDescent="0.2">
      <c r="B20" s="51"/>
      <c r="C20" s="20" t="s">
        <v>593</v>
      </c>
      <c r="D20" s="52"/>
      <c r="E20" s="52"/>
      <c r="F20" s="19" t="s">
        <v>622</v>
      </c>
      <c r="I20" s="30">
        <v>1995</v>
      </c>
      <c r="J20" s="30" t="s">
        <v>600</v>
      </c>
      <c r="K20" s="30" t="s">
        <v>12</v>
      </c>
      <c r="L20" s="30" t="s">
        <v>582</v>
      </c>
      <c r="M20" s="30" t="s">
        <v>621</v>
      </c>
      <c r="N20" s="30" t="s">
        <v>961</v>
      </c>
      <c r="O20" s="44"/>
      <c r="P20" s="30"/>
      <c r="Q20" s="30"/>
      <c r="R20" s="30">
        <v>12</v>
      </c>
      <c r="S20" s="30">
        <f t="shared" si="0"/>
        <v>12</v>
      </c>
      <c r="T20" s="30"/>
      <c r="U20" s="31">
        <f t="shared" si="1"/>
        <v>12</v>
      </c>
    </row>
    <row r="21" spans="2:21" x14ac:dyDescent="0.2">
      <c r="B21" s="51">
        <v>1997</v>
      </c>
      <c r="C21" s="19" t="s">
        <v>647</v>
      </c>
      <c r="D21" s="52" t="s">
        <v>605</v>
      </c>
      <c r="E21" s="52" t="s">
        <v>12</v>
      </c>
      <c r="F21" s="19" t="s">
        <v>620</v>
      </c>
      <c r="I21" s="30">
        <v>1995</v>
      </c>
      <c r="J21" s="30" t="s">
        <v>580</v>
      </c>
      <c r="K21" s="30" t="s">
        <v>12</v>
      </c>
      <c r="L21" s="30" t="s">
        <v>582</v>
      </c>
      <c r="M21" s="30" t="s">
        <v>620</v>
      </c>
      <c r="N21" s="30" t="s">
        <v>962</v>
      </c>
      <c r="O21" s="44"/>
      <c r="P21" s="30"/>
      <c r="Q21" s="30"/>
      <c r="R21" s="30">
        <v>12</v>
      </c>
      <c r="S21" s="30">
        <f t="shared" si="0"/>
        <v>12</v>
      </c>
      <c r="T21" s="30" t="s">
        <v>565</v>
      </c>
      <c r="U21" s="31">
        <f t="shared" si="1"/>
        <v>24</v>
      </c>
    </row>
    <row r="22" spans="2:21" x14ac:dyDescent="0.2">
      <c r="B22" s="51"/>
      <c r="C22" s="20" t="s">
        <v>593</v>
      </c>
      <c r="D22" s="52"/>
      <c r="E22" s="52"/>
      <c r="F22" s="19" t="s">
        <v>939</v>
      </c>
      <c r="I22" s="30">
        <v>1996</v>
      </c>
      <c r="J22" s="30" t="s">
        <v>604</v>
      </c>
      <c r="K22" s="30" t="s">
        <v>12</v>
      </c>
      <c r="L22" s="30" t="s">
        <v>582</v>
      </c>
      <c r="M22" s="30" t="s">
        <v>620</v>
      </c>
      <c r="N22" s="30" t="s">
        <v>963</v>
      </c>
      <c r="O22" s="44"/>
      <c r="P22" s="30"/>
      <c r="Q22" s="30"/>
      <c r="R22" s="30">
        <v>12</v>
      </c>
      <c r="S22" s="30">
        <f t="shared" si="0"/>
        <v>12</v>
      </c>
      <c r="T22" s="30"/>
      <c r="U22" s="31">
        <f t="shared" si="1"/>
        <v>12</v>
      </c>
    </row>
    <row r="23" spans="2:21" x14ac:dyDescent="0.2">
      <c r="B23" s="51">
        <v>1997</v>
      </c>
      <c r="C23" s="19" t="s">
        <v>940</v>
      </c>
      <c r="D23" s="52" t="s">
        <v>582</v>
      </c>
      <c r="E23" s="52" t="s">
        <v>594</v>
      </c>
      <c r="F23" s="19" t="s">
        <v>620</v>
      </c>
      <c r="I23" s="30">
        <v>1996</v>
      </c>
      <c r="J23" s="30" t="s">
        <v>606</v>
      </c>
      <c r="K23" s="30" t="s">
        <v>17</v>
      </c>
      <c r="L23" s="30" t="s">
        <v>605</v>
      </c>
      <c r="M23" s="30" t="s">
        <v>620</v>
      </c>
      <c r="N23" s="30" t="s">
        <v>964</v>
      </c>
      <c r="O23" s="44"/>
      <c r="P23" s="30">
        <v>6</v>
      </c>
      <c r="Q23" s="30"/>
      <c r="R23" s="30"/>
      <c r="S23" s="30">
        <f t="shared" si="0"/>
        <v>6</v>
      </c>
      <c r="T23" s="30"/>
      <c r="U23" s="31">
        <f t="shared" si="1"/>
        <v>6</v>
      </c>
    </row>
    <row r="24" spans="2:21" x14ac:dyDescent="0.2">
      <c r="B24" s="51"/>
      <c r="C24" s="20" t="s">
        <v>941</v>
      </c>
      <c r="D24" s="52"/>
      <c r="E24" s="52"/>
      <c r="F24" s="19" t="s">
        <v>942</v>
      </c>
      <c r="I24" s="30">
        <v>1996</v>
      </c>
      <c r="J24" s="30" t="s">
        <v>592</v>
      </c>
      <c r="K24" s="30" t="s">
        <v>594</v>
      </c>
      <c r="L24" s="30" t="s">
        <v>605</v>
      </c>
      <c r="M24" s="30" t="s">
        <v>620</v>
      </c>
      <c r="N24" s="30" t="s">
        <v>965</v>
      </c>
      <c r="O24" s="44"/>
      <c r="P24" s="30"/>
      <c r="Q24" s="30"/>
      <c r="R24" s="30"/>
      <c r="S24" s="30">
        <f t="shared" si="0"/>
        <v>0</v>
      </c>
      <c r="T24" s="30" t="s">
        <v>565</v>
      </c>
      <c r="U24" s="31">
        <f t="shared" si="1"/>
        <v>0</v>
      </c>
    </row>
    <row r="25" spans="2:21" x14ac:dyDescent="0.2">
      <c r="B25" s="51">
        <v>1997</v>
      </c>
      <c r="C25" s="19" t="s">
        <v>595</v>
      </c>
      <c r="D25" s="52" t="s">
        <v>582</v>
      </c>
      <c r="E25" s="52" t="s">
        <v>1</v>
      </c>
      <c r="F25" s="19" t="s">
        <v>620</v>
      </c>
      <c r="I25" s="30">
        <v>1998</v>
      </c>
      <c r="J25" s="30" t="s">
        <v>604</v>
      </c>
      <c r="K25" s="30" t="s">
        <v>12</v>
      </c>
      <c r="L25" s="30" t="s">
        <v>582</v>
      </c>
      <c r="M25" s="30" t="s">
        <v>621</v>
      </c>
      <c r="N25" s="30" t="s">
        <v>966</v>
      </c>
      <c r="O25" s="44"/>
      <c r="P25" s="30"/>
      <c r="Q25" s="30"/>
      <c r="R25" s="30">
        <v>12</v>
      </c>
      <c r="S25" s="30">
        <f t="shared" si="0"/>
        <v>12</v>
      </c>
      <c r="T25" s="30"/>
      <c r="U25" s="31">
        <f t="shared" si="1"/>
        <v>12</v>
      </c>
    </row>
    <row r="26" spans="2:21" x14ac:dyDescent="0.2">
      <c r="B26" s="51"/>
      <c r="C26" s="20" t="s">
        <v>596</v>
      </c>
      <c r="D26" s="52"/>
      <c r="E26" s="52"/>
      <c r="F26" s="19" t="s">
        <v>688</v>
      </c>
      <c r="I26" s="30">
        <v>1998</v>
      </c>
      <c r="J26" s="30" t="s">
        <v>602</v>
      </c>
      <c r="K26" s="30" t="s">
        <v>9</v>
      </c>
      <c r="L26" s="30" t="s">
        <v>585</v>
      </c>
      <c r="M26" s="30" t="s">
        <v>620</v>
      </c>
      <c r="N26" s="30" t="s">
        <v>967</v>
      </c>
      <c r="O26" s="44"/>
      <c r="P26" s="30"/>
      <c r="Q26" s="30"/>
      <c r="R26" s="30"/>
      <c r="S26" s="30">
        <f t="shared" si="0"/>
        <v>0</v>
      </c>
      <c r="T26" s="30"/>
      <c r="U26" s="31">
        <f t="shared" si="1"/>
        <v>0</v>
      </c>
    </row>
    <row r="27" spans="2:21" x14ac:dyDescent="0.2">
      <c r="B27" s="51">
        <v>1997</v>
      </c>
      <c r="C27" s="19" t="s">
        <v>616</v>
      </c>
      <c r="D27" s="52" t="s">
        <v>582</v>
      </c>
      <c r="E27" s="52" t="s">
        <v>12</v>
      </c>
      <c r="F27" s="19" t="s">
        <v>620</v>
      </c>
      <c r="I27" s="30">
        <v>1998</v>
      </c>
      <c r="J27" s="30" t="s">
        <v>600</v>
      </c>
      <c r="K27" s="30" t="s">
        <v>17</v>
      </c>
      <c r="L27" s="30" t="s">
        <v>582</v>
      </c>
      <c r="M27" s="30" t="s">
        <v>621</v>
      </c>
      <c r="N27" s="30" t="s">
        <v>968</v>
      </c>
      <c r="O27" s="44">
        <v>3</v>
      </c>
      <c r="P27" s="30">
        <v>6</v>
      </c>
      <c r="Q27" s="30"/>
      <c r="R27" s="30"/>
      <c r="S27" s="30">
        <f t="shared" si="0"/>
        <v>9</v>
      </c>
      <c r="T27" s="30"/>
      <c r="U27" s="31">
        <f t="shared" si="1"/>
        <v>9</v>
      </c>
    </row>
    <row r="28" spans="2:21" x14ac:dyDescent="0.2">
      <c r="B28" s="51"/>
      <c r="C28" s="20" t="s">
        <v>617</v>
      </c>
      <c r="D28" s="52"/>
      <c r="E28" s="52"/>
      <c r="F28" s="19" t="s">
        <v>943</v>
      </c>
      <c r="I28" s="30">
        <v>1999</v>
      </c>
      <c r="J28" s="30" t="s">
        <v>597</v>
      </c>
      <c r="K28" s="30" t="s">
        <v>12</v>
      </c>
      <c r="L28" s="30" t="s">
        <v>599</v>
      </c>
      <c r="M28" s="30" t="s">
        <v>620</v>
      </c>
      <c r="N28" s="30" t="s">
        <v>969</v>
      </c>
      <c r="O28" s="44"/>
      <c r="P28" s="30"/>
      <c r="Q28" s="30"/>
      <c r="R28" s="30">
        <v>12</v>
      </c>
      <c r="S28" s="30">
        <f t="shared" si="0"/>
        <v>12</v>
      </c>
      <c r="T28" s="30" t="s">
        <v>565</v>
      </c>
      <c r="U28" s="31">
        <f t="shared" si="1"/>
        <v>24</v>
      </c>
    </row>
    <row r="29" spans="2:21" x14ac:dyDescent="0.2">
      <c r="B29" s="51">
        <v>1996</v>
      </c>
      <c r="C29" s="19" t="s">
        <v>631</v>
      </c>
      <c r="D29" s="52" t="s">
        <v>582</v>
      </c>
      <c r="E29" s="52" t="s">
        <v>1</v>
      </c>
      <c r="F29" s="19" t="s">
        <v>620</v>
      </c>
      <c r="I29" s="30">
        <v>1999</v>
      </c>
      <c r="J29" s="30" t="s">
        <v>586</v>
      </c>
      <c r="K29" s="30" t="s">
        <v>12</v>
      </c>
      <c r="L29" s="30" t="s">
        <v>582</v>
      </c>
      <c r="M29" s="30" t="s">
        <v>620</v>
      </c>
      <c r="N29" s="30" t="s">
        <v>970</v>
      </c>
      <c r="O29" s="44">
        <f>3*2</f>
        <v>6</v>
      </c>
      <c r="P29" s="30"/>
      <c r="Q29" s="30"/>
      <c r="R29" s="30">
        <v>12</v>
      </c>
      <c r="S29" s="30">
        <f t="shared" si="0"/>
        <v>18</v>
      </c>
      <c r="T29" s="30"/>
      <c r="U29" s="31">
        <f t="shared" si="1"/>
        <v>18</v>
      </c>
    </row>
    <row r="30" spans="2:21" x14ac:dyDescent="0.2">
      <c r="B30" s="51"/>
      <c r="C30" s="20" t="s">
        <v>631</v>
      </c>
      <c r="D30" s="52"/>
      <c r="E30" s="52"/>
      <c r="F30" s="19" t="s">
        <v>944</v>
      </c>
      <c r="I30" s="30">
        <v>1999</v>
      </c>
      <c r="J30" s="30" t="s">
        <v>595</v>
      </c>
      <c r="K30" s="30" t="s">
        <v>5</v>
      </c>
      <c r="L30" s="30" t="s">
        <v>582</v>
      </c>
      <c r="M30" s="30" t="s">
        <v>620</v>
      </c>
      <c r="N30" s="30" t="s">
        <v>971</v>
      </c>
      <c r="O30" s="44">
        <v>3</v>
      </c>
      <c r="P30" s="30"/>
      <c r="Q30" s="30">
        <v>9</v>
      </c>
      <c r="R30" s="30"/>
      <c r="S30" s="30">
        <f t="shared" si="0"/>
        <v>12</v>
      </c>
      <c r="T30" s="30"/>
      <c r="U30" s="31">
        <f t="shared" si="1"/>
        <v>12</v>
      </c>
    </row>
    <row r="31" spans="2:21" x14ac:dyDescent="0.2">
      <c r="B31" s="51">
        <v>1995</v>
      </c>
      <c r="C31" s="19" t="s">
        <v>588</v>
      </c>
      <c r="D31" s="52" t="s">
        <v>582</v>
      </c>
      <c r="E31" s="52" t="s">
        <v>1</v>
      </c>
      <c r="F31" s="19" t="s">
        <v>620</v>
      </c>
      <c r="I31" s="30">
        <v>1999</v>
      </c>
      <c r="J31" s="30" t="s">
        <v>592</v>
      </c>
      <c r="K31" s="30" t="s">
        <v>594</v>
      </c>
      <c r="L31" s="30" t="s">
        <v>582</v>
      </c>
      <c r="M31" s="30" t="s">
        <v>621</v>
      </c>
      <c r="N31" s="30" t="s">
        <v>972</v>
      </c>
      <c r="O31" s="44"/>
      <c r="P31" s="30"/>
      <c r="Q31" s="30"/>
      <c r="R31" s="30"/>
      <c r="S31" s="30">
        <f t="shared" si="0"/>
        <v>0</v>
      </c>
      <c r="T31" s="30" t="s">
        <v>565</v>
      </c>
      <c r="U31" s="31">
        <f t="shared" si="1"/>
        <v>0</v>
      </c>
    </row>
    <row r="32" spans="2:21" x14ac:dyDescent="0.2">
      <c r="B32" s="51"/>
      <c r="C32" s="20" t="s">
        <v>587</v>
      </c>
      <c r="D32" s="52"/>
      <c r="E32" s="52"/>
      <c r="F32" s="19" t="s">
        <v>945</v>
      </c>
      <c r="I32" s="30">
        <v>1999</v>
      </c>
      <c r="J32" s="30" t="s">
        <v>592</v>
      </c>
      <c r="K32" s="30" t="s">
        <v>12</v>
      </c>
      <c r="L32" s="30" t="s">
        <v>582</v>
      </c>
      <c r="M32" s="30" t="s">
        <v>620</v>
      </c>
      <c r="N32" s="30" t="s">
        <v>973</v>
      </c>
      <c r="O32" s="44"/>
      <c r="P32" s="30"/>
      <c r="Q32" s="30"/>
      <c r="R32" s="30">
        <v>12</v>
      </c>
      <c r="S32" s="30">
        <f t="shared" si="0"/>
        <v>12</v>
      </c>
      <c r="T32" s="30" t="s">
        <v>565</v>
      </c>
      <c r="U32" s="31">
        <f t="shared" si="1"/>
        <v>24</v>
      </c>
    </row>
    <row r="33" spans="2:22" x14ac:dyDescent="0.2">
      <c r="B33" s="51">
        <v>1994</v>
      </c>
      <c r="C33" s="19" t="s">
        <v>648</v>
      </c>
      <c r="D33" s="52" t="s">
        <v>582</v>
      </c>
      <c r="E33" s="52" t="s">
        <v>17</v>
      </c>
      <c r="F33" s="19" t="s">
        <v>620</v>
      </c>
      <c r="I33" s="30">
        <v>2000</v>
      </c>
      <c r="J33" s="30" t="s">
        <v>590</v>
      </c>
      <c r="K33" s="30" t="s">
        <v>5</v>
      </c>
      <c r="L33" s="30" t="s">
        <v>582</v>
      </c>
      <c r="M33" s="30" t="s">
        <v>621</v>
      </c>
      <c r="N33" s="30" t="s">
        <v>974</v>
      </c>
      <c r="O33" s="44">
        <f>2*3</f>
        <v>6</v>
      </c>
      <c r="P33" s="30"/>
      <c r="Q33" s="30">
        <v>9</v>
      </c>
      <c r="R33" s="30"/>
      <c r="S33" s="30">
        <f t="shared" si="0"/>
        <v>15</v>
      </c>
      <c r="T33" s="30" t="s">
        <v>565</v>
      </c>
      <c r="U33" s="31">
        <f t="shared" si="1"/>
        <v>30</v>
      </c>
    </row>
    <row r="34" spans="2:22" x14ac:dyDescent="0.2">
      <c r="B34" s="51"/>
      <c r="C34" s="20" t="s">
        <v>613</v>
      </c>
      <c r="D34" s="52"/>
      <c r="E34" s="52"/>
      <c r="F34" s="19" t="s">
        <v>946</v>
      </c>
      <c r="I34" s="30">
        <v>2001</v>
      </c>
      <c r="J34" s="30" t="s">
        <v>588</v>
      </c>
      <c r="K34" s="30" t="s">
        <v>12</v>
      </c>
      <c r="L34" s="30" t="s">
        <v>582</v>
      </c>
      <c r="M34" s="30" t="s">
        <v>621</v>
      </c>
      <c r="N34" s="30" t="s">
        <v>975</v>
      </c>
      <c r="O34" s="44">
        <v>3</v>
      </c>
      <c r="P34" s="30"/>
      <c r="Q34" s="30"/>
      <c r="R34" s="30">
        <v>12</v>
      </c>
      <c r="S34" s="30">
        <f t="shared" si="0"/>
        <v>15</v>
      </c>
      <c r="T34" s="30"/>
      <c r="U34" s="31">
        <f t="shared" si="1"/>
        <v>15</v>
      </c>
    </row>
    <row r="35" spans="2:22" x14ac:dyDescent="0.2">
      <c r="B35" s="51">
        <v>1993</v>
      </c>
      <c r="C35" s="19" t="s">
        <v>632</v>
      </c>
      <c r="D35" s="52" t="s">
        <v>582</v>
      </c>
      <c r="E35" s="52" t="s">
        <v>17</v>
      </c>
      <c r="F35" s="19" t="s">
        <v>936</v>
      </c>
      <c r="I35" s="30">
        <v>2001</v>
      </c>
      <c r="J35" s="30" t="s">
        <v>586</v>
      </c>
      <c r="K35" s="30" t="s">
        <v>12</v>
      </c>
      <c r="L35" s="30" t="s">
        <v>582</v>
      </c>
      <c r="M35" s="30" t="s">
        <v>621</v>
      </c>
      <c r="N35" s="30" t="s">
        <v>976</v>
      </c>
      <c r="O35" s="44"/>
      <c r="P35" s="30"/>
      <c r="Q35" s="30"/>
      <c r="R35" s="30">
        <v>12</v>
      </c>
      <c r="S35" s="30">
        <f t="shared" si="0"/>
        <v>12</v>
      </c>
      <c r="T35" s="30"/>
      <c r="U35" s="31">
        <f t="shared" si="1"/>
        <v>12</v>
      </c>
    </row>
    <row r="36" spans="2:22" x14ac:dyDescent="0.2">
      <c r="B36" s="51"/>
      <c r="C36" s="20" t="s">
        <v>633</v>
      </c>
      <c r="D36" s="52"/>
      <c r="E36" s="52"/>
      <c r="F36" s="20" t="s">
        <v>947</v>
      </c>
      <c r="I36" s="30">
        <v>2001</v>
      </c>
      <c r="J36" s="30" t="s">
        <v>580</v>
      </c>
      <c r="K36" s="30" t="s">
        <v>17</v>
      </c>
      <c r="L36" s="30" t="s">
        <v>582</v>
      </c>
      <c r="M36" s="30" t="s">
        <v>620</v>
      </c>
      <c r="N36" s="30" t="s">
        <v>977</v>
      </c>
      <c r="O36" s="44">
        <f>4*3</f>
        <v>12</v>
      </c>
      <c r="P36" s="30">
        <v>6</v>
      </c>
      <c r="Q36" s="30"/>
      <c r="R36" s="30"/>
      <c r="S36" s="30">
        <f t="shared" si="0"/>
        <v>18</v>
      </c>
      <c r="T36" s="30" t="s">
        <v>565</v>
      </c>
      <c r="U36" s="31">
        <f t="shared" si="1"/>
        <v>36</v>
      </c>
    </row>
    <row r="37" spans="2:22" x14ac:dyDescent="0.2">
      <c r="I37" s="30">
        <v>2002</v>
      </c>
      <c r="J37" s="30" t="s">
        <v>583</v>
      </c>
      <c r="K37" s="30" t="s">
        <v>5</v>
      </c>
      <c r="L37" s="30" t="s">
        <v>585</v>
      </c>
      <c r="M37" s="30" t="s">
        <v>620</v>
      </c>
      <c r="N37" s="30" t="s">
        <v>978</v>
      </c>
      <c r="O37" s="44"/>
      <c r="P37" s="30"/>
      <c r="Q37" s="30">
        <v>9</v>
      </c>
      <c r="R37" s="30"/>
      <c r="S37" s="30">
        <f t="shared" si="0"/>
        <v>9</v>
      </c>
      <c r="T37" s="30"/>
      <c r="U37" s="31">
        <f t="shared" si="1"/>
        <v>9</v>
      </c>
    </row>
    <row r="38" spans="2:22" x14ac:dyDescent="0.2">
      <c r="B38" s="19" t="s">
        <v>1023</v>
      </c>
      <c r="I38" s="30">
        <v>2002</v>
      </c>
      <c r="J38" s="30" t="s">
        <v>580</v>
      </c>
      <c r="K38" s="30" t="s">
        <v>12</v>
      </c>
      <c r="L38" s="30" t="s">
        <v>582</v>
      </c>
      <c r="M38" s="30" t="s">
        <v>620</v>
      </c>
      <c r="N38" s="30" t="s">
        <v>979</v>
      </c>
      <c r="O38" s="44"/>
      <c r="P38" s="30"/>
      <c r="Q38" s="30"/>
      <c r="R38" s="30">
        <v>12</v>
      </c>
      <c r="S38" s="30">
        <f t="shared" si="0"/>
        <v>12</v>
      </c>
      <c r="T38" s="30" t="s">
        <v>565</v>
      </c>
      <c r="U38" s="31">
        <f t="shared" si="1"/>
        <v>24</v>
      </c>
    </row>
    <row r="39" spans="2:22" x14ac:dyDescent="0.2">
      <c r="B39" s="51">
        <v>1997</v>
      </c>
      <c r="C39" s="19" t="s">
        <v>610</v>
      </c>
      <c r="D39" s="52" t="s">
        <v>582</v>
      </c>
      <c r="E39" s="52" t="s">
        <v>9</v>
      </c>
      <c r="F39" s="19" t="s">
        <v>1024</v>
      </c>
      <c r="V39" s="33">
        <f>SUM(U5:U38)</f>
        <v>447</v>
      </c>
    </row>
    <row r="40" spans="2:22" x14ac:dyDescent="0.2">
      <c r="B40" s="51"/>
      <c r="C40" s="22" t="s">
        <v>611</v>
      </c>
      <c r="D40" s="52"/>
      <c r="E40" s="52"/>
      <c r="F40" s="19" t="s">
        <v>1025</v>
      </c>
      <c r="I40" s="19" t="s">
        <v>999</v>
      </c>
    </row>
    <row r="41" spans="2:22" x14ac:dyDescent="0.2">
      <c r="B41" s="51">
        <v>1997</v>
      </c>
      <c r="C41" s="19" t="s">
        <v>597</v>
      </c>
      <c r="D41" s="52" t="s">
        <v>599</v>
      </c>
      <c r="E41" s="52" t="s">
        <v>17</v>
      </c>
      <c r="F41" s="19" t="s">
        <v>1024</v>
      </c>
      <c r="I41" s="30">
        <v>1988</v>
      </c>
      <c r="J41" s="30" t="s">
        <v>634</v>
      </c>
      <c r="K41" s="30" t="s">
        <v>9</v>
      </c>
      <c r="L41" s="30" t="s">
        <v>582</v>
      </c>
      <c r="M41" s="30" t="s">
        <v>620</v>
      </c>
      <c r="N41" s="30" t="s">
        <v>636</v>
      </c>
      <c r="O41" s="44"/>
      <c r="P41" s="30"/>
      <c r="Q41" s="30"/>
      <c r="R41" s="30"/>
      <c r="S41" s="30">
        <f t="shared" ref="S41:S60" si="2">SUM(O41:R41)</f>
        <v>0</v>
      </c>
      <c r="T41" s="30"/>
      <c r="U41" s="31">
        <f t="shared" ref="U41:U60" si="3">IF(T41="Yes",S41*2,S41)</f>
        <v>0</v>
      </c>
    </row>
    <row r="42" spans="2:22" x14ac:dyDescent="0.2">
      <c r="B42" s="51"/>
      <c r="C42" s="22" t="s">
        <v>598</v>
      </c>
      <c r="D42" s="52"/>
      <c r="E42" s="52"/>
      <c r="F42" s="19" t="s">
        <v>1026</v>
      </c>
      <c r="I42" s="30">
        <v>1991</v>
      </c>
      <c r="J42" s="30" t="s">
        <v>595</v>
      </c>
      <c r="K42" s="30" t="s">
        <v>5</v>
      </c>
      <c r="L42" s="30" t="s">
        <v>582</v>
      </c>
      <c r="M42" s="30" t="s">
        <v>620</v>
      </c>
      <c r="N42" s="30" t="s">
        <v>980</v>
      </c>
      <c r="O42" s="44"/>
      <c r="P42" s="30"/>
      <c r="Q42" s="30">
        <v>9</v>
      </c>
      <c r="R42" s="30"/>
      <c r="S42" s="30">
        <f t="shared" si="2"/>
        <v>9</v>
      </c>
      <c r="T42" s="30"/>
      <c r="U42" s="31">
        <f t="shared" si="3"/>
        <v>9</v>
      </c>
    </row>
    <row r="43" spans="2:22" x14ac:dyDescent="0.2">
      <c r="B43" s="51">
        <v>1996</v>
      </c>
      <c r="C43" s="19" t="s">
        <v>592</v>
      </c>
      <c r="D43" s="52" t="s">
        <v>582</v>
      </c>
      <c r="E43" s="52" t="s">
        <v>12</v>
      </c>
      <c r="F43" s="19" t="s">
        <v>1024</v>
      </c>
      <c r="I43" s="30">
        <v>1991</v>
      </c>
      <c r="J43" s="30" t="s">
        <v>632</v>
      </c>
      <c r="K43" s="30" t="s">
        <v>5</v>
      </c>
      <c r="L43" s="30" t="s">
        <v>582</v>
      </c>
      <c r="M43" s="30" t="s">
        <v>620</v>
      </c>
      <c r="N43" s="30" t="s">
        <v>981</v>
      </c>
      <c r="O43" s="44">
        <v>3</v>
      </c>
      <c r="P43" s="30"/>
      <c r="Q43" s="30">
        <v>9</v>
      </c>
      <c r="R43" s="30"/>
      <c r="S43" s="30">
        <f t="shared" si="2"/>
        <v>12</v>
      </c>
      <c r="T43" s="30"/>
      <c r="U43" s="31">
        <f t="shared" si="3"/>
        <v>12</v>
      </c>
    </row>
    <row r="44" spans="2:22" x14ac:dyDescent="0.2">
      <c r="B44" s="51"/>
      <c r="C44" s="22" t="s">
        <v>593</v>
      </c>
      <c r="D44" s="52"/>
      <c r="E44" s="52"/>
      <c r="F44" s="19" t="s">
        <v>1028</v>
      </c>
      <c r="I44" s="30">
        <v>1991</v>
      </c>
      <c r="J44" s="30" t="s">
        <v>580</v>
      </c>
      <c r="K44" s="30" t="s">
        <v>17</v>
      </c>
      <c r="L44" s="30" t="s">
        <v>582</v>
      </c>
      <c r="M44" s="30" t="s">
        <v>629</v>
      </c>
      <c r="N44" s="30" t="s">
        <v>982</v>
      </c>
      <c r="O44" s="44">
        <f>2*3</f>
        <v>6</v>
      </c>
      <c r="P44" s="30">
        <v>6</v>
      </c>
      <c r="Q44" s="30"/>
      <c r="R44" s="30"/>
      <c r="S44" s="30">
        <f t="shared" si="2"/>
        <v>12</v>
      </c>
      <c r="T44" s="30" t="s">
        <v>565</v>
      </c>
      <c r="U44" s="31">
        <f t="shared" si="3"/>
        <v>24</v>
      </c>
    </row>
    <row r="45" spans="2:22" x14ac:dyDescent="0.2">
      <c r="B45" s="51">
        <v>1996</v>
      </c>
      <c r="C45" s="19" t="s">
        <v>592</v>
      </c>
      <c r="D45" s="52" t="s">
        <v>582</v>
      </c>
      <c r="E45" s="52" t="s">
        <v>594</v>
      </c>
      <c r="F45" s="19" t="s">
        <v>695</v>
      </c>
      <c r="I45" s="30">
        <v>1991</v>
      </c>
      <c r="J45" s="30" t="s">
        <v>592</v>
      </c>
      <c r="K45" s="30" t="s">
        <v>12</v>
      </c>
      <c r="L45" s="30" t="s">
        <v>605</v>
      </c>
      <c r="M45" s="30" t="s">
        <v>620</v>
      </c>
      <c r="N45" s="30" t="s">
        <v>983</v>
      </c>
      <c r="O45" s="44">
        <v>3</v>
      </c>
      <c r="P45" s="30"/>
      <c r="Q45" s="30"/>
      <c r="R45" s="30">
        <v>12</v>
      </c>
      <c r="S45" s="30">
        <f t="shared" si="2"/>
        <v>15</v>
      </c>
      <c r="T45" s="30" t="s">
        <v>565</v>
      </c>
      <c r="U45" s="31">
        <f t="shared" si="3"/>
        <v>30</v>
      </c>
    </row>
    <row r="46" spans="2:22" x14ac:dyDescent="0.2">
      <c r="B46" s="51"/>
      <c r="C46" s="22" t="s">
        <v>593</v>
      </c>
      <c r="D46" s="52"/>
      <c r="E46" s="52"/>
      <c r="F46" s="19" t="s">
        <v>1027</v>
      </c>
      <c r="I46" s="30">
        <v>1992</v>
      </c>
      <c r="J46" s="30" t="s">
        <v>632</v>
      </c>
      <c r="K46" s="30" t="s">
        <v>12</v>
      </c>
      <c r="L46" s="30" t="s">
        <v>582</v>
      </c>
      <c r="M46" s="30" t="s">
        <v>620</v>
      </c>
      <c r="N46" s="30" t="s">
        <v>984</v>
      </c>
      <c r="O46" s="44"/>
      <c r="P46" s="30"/>
      <c r="Q46" s="30"/>
      <c r="R46" s="30">
        <v>12</v>
      </c>
      <c r="S46" s="30">
        <f t="shared" si="2"/>
        <v>12</v>
      </c>
      <c r="T46" s="30"/>
      <c r="U46" s="31">
        <f t="shared" si="3"/>
        <v>12</v>
      </c>
    </row>
    <row r="47" spans="2:22" x14ac:dyDescent="0.2">
      <c r="B47" s="51">
        <v>1996</v>
      </c>
      <c r="C47" s="19" t="s">
        <v>606</v>
      </c>
      <c r="D47" s="52" t="s">
        <v>582</v>
      </c>
      <c r="E47" s="52" t="s">
        <v>12</v>
      </c>
      <c r="F47" s="19" t="s">
        <v>695</v>
      </c>
      <c r="I47" s="30">
        <v>1992</v>
      </c>
      <c r="J47" s="30" t="s">
        <v>580</v>
      </c>
      <c r="K47" s="30" t="s">
        <v>5</v>
      </c>
      <c r="L47" s="30" t="s">
        <v>582</v>
      </c>
      <c r="M47" s="30" t="s">
        <v>620</v>
      </c>
      <c r="N47" s="30" t="s">
        <v>985</v>
      </c>
      <c r="O47" s="44"/>
      <c r="P47" s="30"/>
      <c r="Q47" s="30">
        <v>9</v>
      </c>
      <c r="R47" s="30"/>
      <c r="S47" s="30">
        <f t="shared" si="2"/>
        <v>9</v>
      </c>
      <c r="T47" s="30" t="s">
        <v>565</v>
      </c>
      <c r="U47" s="31">
        <f t="shared" si="3"/>
        <v>18</v>
      </c>
    </row>
    <row r="48" spans="2:22" x14ac:dyDescent="0.2">
      <c r="B48" s="51"/>
      <c r="C48" s="22" t="s">
        <v>593</v>
      </c>
      <c r="D48" s="52"/>
      <c r="E48" s="52"/>
      <c r="F48" s="19" t="s">
        <v>1041</v>
      </c>
      <c r="I48" s="30">
        <v>1992</v>
      </c>
      <c r="J48" s="30" t="s">
        <v>592</v>
      </c>
      <c r="K48" s="30" t="s">
        <v>5</v>
      </c>
      <c r="L48" s="30" t="s">
        <v>605</v>
      </c>
      <c r="M48" s="30" t="s">
        <v>629</v>
      </c>
      <c r="N48" s="30" t="s">
        <v>986</v>
      </c>
      <c r="O48" s="44">
        <f>2*3</f>
        <v>6</v>
      </c>
      <c r="P48" s="30"/>
      <c r="Q48" s="30">
        <v>9</v>
      </c>
      <c r="R48" s="30"/>
      <c r="S48" s="30">
        <f t="shared" si="2"/>
        <v>15</v>
      </c>
      <c r="T48" s="30" t="s">
        <v>565</v>
      </c>
      <c r="U48" s="31">
        <f t="shared" si="3"/>
        <v>30</v>
      </c>
    </row>
    <row r="49" spans="2:22" x14ac:dyDescent="0.2">
      <c r="B49" s="51">
        <v>1995</v>
      </c>
      <c r="C49" s="19" t="s">
        <v>592</v>
      </c>
      <c r="D49" s="52" t="s">
        <v>582</v>
      </c>
      <c r="E49" s="52" t="s">
        <v>594</v>
      </c>
      <c r="F49" s="19" t="s">
        <v>1024</v>
      </c>
      <c r="I49" s="30">
        <v>1993</v>
      </c>
      <c r="J49" s="30" t="s">
        <v>631</v>
      </c>
      <c r="K49" s="30" t="s">
        <v>12</v>
      </c>
      <c r="L49" s="30" t="s">
        <v>582</v>
      </c>
      <c r="M49" s="30" t="s">
        <v>620</v>
      </c>
      <c r="N49" s="30" t="s">
        <v>987</v>
      </c>
      <c r="O49" s="44">
        <f>2*3</f>
        <v>6</v>
      </c>
      <c r="P49" s="30"/>
      <c r="Q49" s="30"/>
      <c r="R49" s="30">
        <v>12</v>
      </c>
      <c r="S49" s="30">
        <f t="shared" si="2"/>
        <v>18</v>
      </c>
      <c r="T49" s="30"/>
      <c r="U49" s="31">
        <f t="shared" si="3"/>
        <v>18</v>
      </c>
    </row>
    <row r="50" spans="2:22" x14ac:dyDescent="0.2">
      <c r="B50" s="51"/>
      <c r="C50" s="22" t="s">
        <v>593</v>
      </c>
      <c r="D50" s="52"/>
      <c r="E50" s="52"/>
      <c r="F50" s="19" t="s">
        <v>1029</v>
      </c>
      <c r="I50" s="30">
        <v>1993</v>
      </c>
      <c r="J50" s="30" t="s">
        <v>597</v>
      </c>
      <c r="K50" s="30" t="s">
        <v>12</v>
      </c>
      <c r="L50" s="30" t="s">
        <v>599</v>
      </c>
      <c r="M50" s="30" t="s">
        <v>620</v>
      </c>
      <c r="N50" s="30" t="s">
        <v>988</v>
      </c>
      <c r="O50" s="44">
        <f>2*3</f>
        <v>6</v>
      </c>
      <c r="P50" s="30"/>
      <c r="Q50" s="30"/>
      <c r="R50" s="30">
        <v>12</v>
      </c>
      <c r="S50" s="30">
        <f t="shared" si="2"/>
        <v>18</v>
      </c>
      <c r="T50" s="30" t="s">
        <v>565</v>
      </c>
      <c r="U50" s="31">
        <f t="shared" si="3"/>
        <v>36</v>
      </c>
    </row>
    <row r="51" spans="2:22" x14ac:dyDescent="0.2">
      <c r="B51" s="51">
        <v>1995</v>
      </c>
      <c r="C51" s="19" t="s">
        <v>610</v>
      </c>
      <c r="D51" s="52" t="s">
        <v>582</v>
      </c>
      <c r="E51" s="52" t="s">
        <v>12</v>
      </c>
      <c r="F51" s="19" t="s">
        <v>1024</v>
      </c>
      <c r="I51" s="30">
        <v>1994</v>
      </c>
      <c r="J51" s="30" t="s">
        <v>590</v>
      </c>
      <c r="K51" s="30" t="s">
        <v>5</v>
      </c>
      <c r="L51" s="30" t="s">
        <v>582</v>
      </c>
      <c r="M51" s="30" t="s">
        <v>620</v>
      </c>
      <c r="N51" s="30" t="s">
        <v>989</v>
      </c>
      <c r="O51" s="44"/>
      <c r="P51" s="30"/>
      <c r="Q51" s="30">
        <v>9</v>
      </c>
      <c r="R51" s="30"/>
      <c r="S51" s="30">
        <f t="shared" si="2"/>
        <v>9</v>
      </c>
      <c r="T51" s="30" t="s">
        <v>565</v>
      </c>
      <c r="U51" s="31">
        <f t="shared" si="3"/>
        <v>18</v>
      </c>
    </row>
    <row r="52" spans="2:22" x14ac:dyDescent="0.2">
      <c r="B52" s="51"/>
      <c r="C52" s="22" t="s">
        <v>611</v>
      </c>
      <c r="D52" s="52"/>
      <c r="E52" s="52"/>
      <c r="F52" s="19" t="s">
        <v>1030</v>
      </c>
      <c r="I52" s="30">
        <v>1994</v>
      </c>
      <c r="J52" s="30" t="s">
        <v>608</v>
      </c>
      <c r="K52" s="30" t="s">
        <v>5</v>
      </c>
      <c r="L52" s="30" t="s">
        <v>582</v>
      </c>
      <c r="M52" s="30" t="s">
        <v>620</v>
      </c>
      <c r="N52" s="30" t="s">
        <v>990</v>
      </c>
      <c r="O52" s="44">
        <v>3</v>
      </c>
      <c r="P52" s="30"/>
      <c r="Q52" s="30">
        <v>9</v>
      </c>
      <c r="R52" s="30"/>
      <c r="S52" s="30">
        <f t="shared" si="2"/>
        <v>12</v>
      </c>
      <c r="T52" s="30"/>
      <c r="U52" s="31">
        <f t="shared" si="3"/>
        <v>12</v>
      </c>
    </row>
    <row r="53" spans="2:22" x14ac:dyDescent="0.2">
      <c r="B53" s="51">
        <v>1995</v>
      </c>
      <c r="C53" s="19" t="s">
        <v>597</v>
      </c>
      <c r="D53" s="52" t="s">
        <v>599</v>
      </c>
      <c r="E53" s="52" t="s">
        <v>12</v>
      </c>
      <c r="F53" s="19" t="s">
        <v>1024</v>
      </c>
      <c r="I53" s="30">
        <v>1994</v>
      </c>
      <c r="J53" s="30" t="s">
        <v>1057</v>
      </c>
      <c r="K53" s="30" t="s">
        <v>17</v>
      </c>
      <c r="L53" s="30" t="s">
        <v>585</v>
      </c>
      <c r="M53" s="30" t="s">
        <v>629</v>
      </c>
      <c r="N53" s="30" t="s">
        <v>991</v>
      </c>
      <c r="O53" s="44"/>
      <c r="P53" s="30">
        <v>6</v>
      </c>
      <c r="Q53" s="30"/>
      <c r="R53" s="30"/>
      <c r="S53" s="30">
        <f t="shared" si="2"/>
        <v>6</v>
      </c>
      <c r="T53" s="30" t="s">
        <v>565</v>
      </c>
      <c r="U53" s="31">
        <f t="shared" si="3"/>
        <v>12</v>
      </c>
    </row>
    <row r="54" spans="2:22" x14ac:dyDescent="0.2">
      <c r="B54" s="51"/>
      <c r="C54" s="22" t="s">
        <v>598</v>
      </c>
      <c r="D54" s="52"/>
      <c r="E54" s="52"/>
      <c r="F54" s="19" t="s">
        <v>1031</v>
      </c>
      <c r="I54" s="30">
        <v>1995</v>
      </c>
      <c r="J54" s="30" t="s">
        <v>590</v>
      </c>
      <c r="K54" s="30" t="s">
        <v>17</v>
      </c>
      <c r="L54" s="30" t="s">
        <v>582</v>
      </c>
      <c r="M54" s="30" t="s">
        <v>620</v>
      </c>
      <c r="N54" s="30" t="s">
        <v>992</v>
      </c>
      <c r="O54" s="44">
        <f>2*3</f>
        <v>6</v>
      </c>
      <c r="P54" s="30">
        <v>6</v>
      </c>
      <c r="Q54" s="30"/>
      <c r="R54" s="30"/>
      <c r="S54" s="30">
        <f t="shared" si="2"/>
        <v>12</v>
      </c>
      <c r="T54" s="30" t="s">
        <v>565</v>
      </c>
      <c r="U54" s="31">
        <f t="shared" si="3"/>
        <v>24</v>
      </c>
    </row>
    <row r="55" spans="2:22" x14ac:dyDescent="0.2">
      <c r="B55" s="51">
        <v>1994</v>
      </c>
      <c r="C55" s="19" t="s">
        <v>592</v>
      </c>
      <c r="D55" s="52" t="s">
        <v>582</v>
      </c>
      <c r="E55" s="52" t="s">
        <v>12</v>
      </c>
      <c r="F55" s="19" t="s">
        <v>1024</v>
      </c>
      <c r="I55" s="30">
        <v>1995</v>
      </c>
      <c r="J55" s="30" t="s">
        <v>580</v>
      </c>
      <c r="K55" s="30" t="s">
        <v>5</v>
      </c>
      <c r="L55" s="30" t="s">
        <v>582</v>
      </c>
      <c r="M55" s="30" t="s">
        <v>620</v>
      </c>
      <c r="N55" s="30" t="s">
        <v>993</v>
      </c>
      <c r="O55" s="44"/>
      <c r="P55" s="30"/>
      <c r="Q55" s="30">
        <v>9</v>
      </c>
      <c r="R55" s="30"/>
      <c r="S55" s="30">
        <f t="shared" si="2"/>
        <v>9</v>
      </c>
      <c r="T55" s="30" t="s">
        <v>565</v>
      </c>
      <c r="U55" s="31">
        <f t="shared" si="3"/>
        <v>18</v>
      </c>
    </row>
    <row r="56" spans="2:22" x14ac:dyDescent="0.2">
      <c r="B56" s="51"/>
      <c r="C56" s="22" t="s">
        <v>593</v>
      </c>
      <c r="D56" s="52"/>
      <c r="E56" s="52"/>
      <c r="F56" s="19" t="s">
        <v>1033</v>
      </c>
      <c r="I56" s="30">
        <v>1995</v>
      </c>
      <c r="J56" s="30" t="s">
        <v>630</v>
      </c>
      <c r="K56" s="30" t="s">
        <v>17</v>
      </c>
      <c r="L56" s="30" t="s">
        <v>605</v>
      </c>
      <c r="M56" s="30" t="s">
        <v>620</v>
      </c>
      <c r="N56" s="30" t="s">
        <v>994</v>
      </c>
      <c r="O56" s="44">
        <v>3</v>
      </c>
      <c r="P56" s="30">
        <v>6</v>
      </c>
      <c r="Q56" s="30"/>
      <c r="R56" s="30"/>
      <c r="S56" s="30">
        <f t="shared" si="2"/>
        <v>9</v>
      </c>
      <c r="T56" s="30"/>
      <c r="U56" s="31">
        <f t="shared" si="3"/>
        <v>9</v>
      </c>
    </row>
    <row r="57" spans="2:22" x14ac:dyDescent="0.2">
      <c r="B57" s="51">
        <v>1994</v>
      </c>
      <c r="C57" s="19" t="s">
        <v>592</v>
      </c>
      <c r="D57" s="52" t="s">
        <v>582</v>
      </c>
      <c r="E57" s="52" t="s">
        <v>594</v>
      </c>
      <c r="F57" s="19" t="s">
        <v>695</v>
      </c>
      <c r="I57" s="30">
        <v>1995</v>
      </c>
      <c r="J57" s="30" t="s">
        <v>610</v>
      </c>
      <c r="K57" s="30" t="s">
        <v>5</v>
      </c>
      <c r="L57" s="30" t="s">
        <v>605</v>
      </c>
      <c r="M57" s="30" t="s">
        <v>620</v>
      </c>
      <c r="N57" s="30" t="s">
        <v>995</v>
      </c>
      <c r="O57" s="44"/>
      <c r="P57" s="30"/>
      <c r="Q57" s="30">
        <v>9</v>
      </c>
      <c r="R57" s="30"/>
      <c r="S57" s="30">
        <f t="shared" si="2"/>
        <v>9</v>
      </c>
      <c r="T57" s="30"/>
      <c r="U57" s="31">
        <f t="shared" si="3"/>
        <v>9</v>
      </c>
    </row>
    <row r="58" spans="2:22" x14ac:dyDescent="0.2">
      <c r="B58" s="51"/>
      <c r="C58" s="22" t="s">
        <v>593</v>
      </c>
      <c r="D58" s="52"/>
      <c r="E58" s="52"/>
      <c r="F58" s="19" t="s">
        <v>1032</v>
      </c>
      <c r="I58" s="30">
        <v>1996</v>
      </c>
      <c r="J58" s="30" t="s">
        <v>1057</v>
      </c>
      <c r="K58" s="30" t="s">
        <v>17</v>
      </c>
      <c r="L58" s="30" t="s">
        <v>585</v>
      </c>
      <c r="M58" s="30" t="s">
        <v>620</v>
      </c>
      <c r="N58" s="30" t="s">
        <v>996</v>
      </c>
      <c r="O58" s="44">
        <v>3</v>
      </c>
      <c r="P58" s="30">
        <v>6</v>
      </c>
      <c r="Q58" s="30"/>
      <c r="R58" s="30"/>
      <c r="S58" s="30">
        <f t="shared" si="2"/>
        <v>9</v>
      </c>
      <c r="T58" s="30" t="s">
        <v>565</v>
      </c>
      <c r="U58" s="31">
        <f t="shared" si="3"/>
        <v>18</v>
      </c>
    </row>
    <row r="59" spans="2:22" x14ac:dyDescent="0.2">
      <c r="B59" s="51">
        <v>1994</v>
      </c>
      <c r="C59" s="19" t="s">
        <v>682</v>
      </c>
      <c r="D59" s="52" t="s">
        <v>582</v>
      </c>
      <c r="E59" s="52" t="s">
        <v>5</v>
      </c>
      <c r="F59" s="19" t="s">
        <v>695</v>
      </c>
      <c r="I59" s="30">
        <v>1997</v>
      </c>
      <c r="J59" s="30" t="s">
        <v>628</v>
      </c>
      <c r="K59" s="30" t="s">
        <v>166</v>
      </c>
      <c r="L59" s="30" t="s">
        <v>585</v>
      </c>
      <c r="M59" s="30" t="s">
        <v>629</v>
      </c>
      <c r="N59" s="30" t="s">
        <v>997</v>
      </c>
      <c r="O59" s="44">
        <v>3</v>
      </c>
      <c r="P59" s="30"/>
      <c r="Q59" s="30"/>
      <c r="R59" s="30"/>
      <c r="S59" s="30">
        <f t="shared" si="2"/>
        <v>3</v>
      </c>
      <c r="T59" s="30"/>
      <c r="U59" s="31">
        <f t="shared" si="3"/>
        <v>3</v>
      </c>
    </row>
    <row r="60" spans="2:22" x14ac:dyDescent="0.2">
      <c r="B60" s="51"/>
      <c r="C60" s="22" t="s">
        <v>639</v>
      </c>
      <c r="D60" s="52"/>
      <c r="E60" s="52"/>
      <c r="F60" s="19" t="s">
        <v>984</v>
      </c>
      <c r="I60" s="30">
        <v>1999</v>
      </c>
      <c r="J60" s="30" t="s">
        <v>608</v>
      </c>
      <c r="K60" s="30" t="s">
        <v>166</v>
      </c>
      <c r="L60" s="30" t="s">
        <v>582</v>
      </c>
      <c r="M60" s="30" t="s">
        <v>620</v>
      </c>
      <c r="N60" s="30" t="s">
        <v>998</v>
      </c>
      <c r="O60" s="44">
        <v>3</v>
      </c>
      <c r="P60" s="30"/>
      <c r="Q60" s="30"/>
      <c r="R60" s="30"/>
      <c r="S60" s="30">
        <f t="shared" si="2"/>
        <v>3</v>
      </c>
      <c r="T60" s="30"/>
      <c r="U60" s="31">
        <f t="shared" si="3"/>
        <v>3</v>
      </c>
    </row>
    <row r="61" spans="2:22" x14ac:dyDescent="0.2">
      <c r="B61" s="51">
        <v>1994</v>
      </c>
      <c r="C61" s="19" t="s">
        <v>628</v>
      </c>
      <c r="D61" s="52" t="s">
        <v>585</v>
      </c>
      <c r="E61" s="52" t="s">
        <v>12</v>
      </c>
      <c r="F61" s="19" t="s">
        <v>1024</v>
      </c>
      <c r="V61" s="33">
        <f>SUM(U41:U60)</f>
        <v>315</v>
      </c>
    </row>
    <row r="62" spans="2:22" x14ac:dyDescent="0.2">
      <c r="B62" s="51"/>
      <c r="C62" s="22" t="s">
        <v>619</v>
      </c>
      <c r="D62" s="52"/>
      <c r="E62" s="52"/>
      <c r="F62" s="19" t="s">
        <v>1034</v>
      </c>
      <c r="I62" s="19" t="s">
        <v>643</v>
      </c>
    </row>
    <row r="63" spans="2:22" x14ac:dyDescent="0.2">
      <c r="B63" s="51">
        <v>1993</v>
      </c>
      <c r="C63" s="19" t="s">
        <v>597</v>
      </c>
      <c r="D63" s="52" t="s">
        <v>599</v>
      </c>
      <c r="E63" s="52" t="s">
        <v>5</v>
      </c>
      <c r="F63" s="19" t="s">
        <v>1024</v>
      </c>
      <c r="I63" s="30">
        <v>1990</v>
      </c>
      <c r="J63" s="30" t="s">
        <v>586</v>
      </c>
      <c r="K63" s="30" t="s">
        <v>5</v>
      </c>
      <c r="L63" s="30" t="s">
        <v>582</v>
      </c>
      <c r="M63" s="30" t="s">
        <v>640</v>
      </c>
      <c r="N63" s="30" t="s">
        <v>637</v>
      </c>
      <c r="O63" s="44">
        <v>3</v>
      </c>
      <c r="P63" s="30"/>
      <c r="Q63" s="30">
        <v>9</v>
      </c>
      <c r="R63" s="30"/>
      <c r="S63" s="30">
        <f t="shared" ref="S63:S76" si="4">SUM(O63:R63)</f>
        <v>12</v>
      </c>
      <c r="T63" s="30"/>
      <c r="U63" s="31">
        <f t="shared" ref="U63:U76" si="5">IF(T63="Yes",S63*2,S63)</f>
        <v>12</v>
      </c>
    </row>
    <row r="64" spans="2:22" x14ac:dyDescent="0.2">
      <c r="B64" s="51"/>
      <c r="C64" s="22" t="s">
        <v>598</v>
      </c>
      <c r="D64" s="52"/>
      <c r="E64" s="52"/>
      <c r="F64" s="19" t="s">
        <v>1035</v>
      </c>
      <c r="I64" s="30">
        <v>1990</v>
      </c>
      <c r="J64" s="30" t="s">
        <v>592</v>
      </c>
      <c r="K64" s="30" t="s">
        <v>594</v>
      </c>
      <c r="L64" s="30" t="s">
        <v>605</v>
      </c>
      <c r="M64" s="30" t="s">
        <v>640</v>
      </c>
      <c r="N64" s="30" t="s">
        <v>642</v>
      </c>
      <c r="O64" s="44"/>
      <c r="P64" s="30"/>
      <c r="Q64" s="30"/>
      <c r="R64" s="30"/>
      <c r="S64" s="30">
        <f t="shared" si="4"/>
        <v>0</v>
      </c>
      <c r="T64" s="30" t="s">
        <v>565</v>
      </c>
      <c r="U64" s="31">
        <f t="shared" si="5"/>
        <v>0</v>
      </c>
    </row>
    <row r="65" spans="2:22" x14ac:dyDescent="0.2">
      <c r="B65" s="51">
        <v>1992</v>
      </c>
      <c r="C65" s="19" t="s">
        <v>592</v>
      </c>
      <c r="D65" s="52" t="s">
        <v>582</v>
      </c>
      <c r="E65" s="52" t="s">
        <v>594</v>
      </c>
      <c r="F65" s="19" t="s">
        <v>1024</v>
      </c>
      <c r="I65" s="30">
        <v>1991</v>
      </c>
      <c r="J65" s="30" t="s">
        <v>595</v>
      </c>
      <c r="K65" s="30" t="s">
        <v>17</v>
      </c>
      <c r="L65" s="30" t="s">
        <v>582</v>
      </c>
      <c r="M65" s="30" t="s">
        <v>620</v>
      </c>
      <c r="N65" s="30" t="s">
        <v>1000</v>
      </c>
      <c r="O65" s="44"/>
      <c r="P65" s="30">
        <v>6</v>
      </c>
      <c r="Q65" s="30"/>
      <c r="R65" s="30"/>
      <c r="S65" s="30">
        <f t="shared" si="4"/>
        <v>6</v>
      </c>
      <c r="T65" s="30"/>
      <c r="U65" s="31">
        <f t="shared" si="5"/>
        <v>6</v>
      </c>
    </row>
    <row r="66" spans="2:22" x14ac:dyDescent="0.2">
      <c r="B66" s="51"/>
      <c r="C66" s="22" t="s">
        <v>593</v>
      </c>
      <c r="D66" s="52"/>
      <c r="E66" s="52"/>
      <c r="F66" s="19" t="s">
        <v>1036</v>
      </c>
      <c r="I66" s="30">
        <v>1992</v>
      </c>
      <c r="J66" s="30" t="s">
        <v>595</v>
      </c>
      <c r="K66" s="30" t="s">
        <v>5</v>
      </c>
      <c r="L66" s="30" t="s">
        <v>582</v>
      </c>
      <c r="M66" s="30" t="s">
        <v>620</v>
      </c>
      <c r="N66" s="30" t="s">
        <v>963</v>
      </c>
      <c r="O66" s="44"/>
      <c r="P66" s="30"/>
      <c r="Q66" s="30">
        <v>9</v>
      </c>
      <c r="R66" s="30"/>
      <c r="S66" s="30">
        <f t="shared" si="4"/>
        <v>9</v>
      </c>
      <c r="T66" s="30"/>
      <c r="U66" s="31">
        <f t="shared" si="5"/>
        <v>9</v>
      </c>
    </row>
    <row r="67" spans="2:22" x14ac:dyDescent="0.2">
      <c r="B67" s="51">
        <v>1992</v>
      </c>
      <c r="C67" s="19" t="s">
        <v>632</v>
      </c>
      <c r="D67" s="52" t="s">
        <v>582</v>
      </c>
      <c r="E67" s="52" t="s">
        <v>5</v>
      </c>
      <c r="F67" s="19" t="s">
        <v>1024</v>
      </c>
      <c r="I67" s="30">
        <v>1992</v>
      </c>
      <c r="J67" s="30" t="s">
        <v>580</v>
      </c>
      <c r="K67" s="30" t="s">
        <v>12</v>
      </c>
      <c r="L67" s="30" t="s">
        <v>582</v>
      </c>
      <c r="M67" s="30" t="s">
        <v>640</v>
      </c>
      <c r="N67" s="30" t="s">
        <v>1001</v>
      </c>
      <c r="O67" s="44">
        <v>3</v>
      </c>
      <c r="P67" s="30"/>
      <c r="Q67" s="30"/>
      <c r="R67" s="30">
        <v>12</v>
      </c>
      <c r="S67" s="30">
        <f t="shared" si="4"/>
        <v>15</v>
      </c>
      <c r="T67" s="30" t="s">
        <v>565</v>
      </c>
      <c r="U67" s="31">
        <f t="shared" si="5"/>
        <v>30</v>
      </c>
    </row>
    <row r="68" spans="2:22" x14ac:dyDescent="0.2">
      <c r="B68" s="51"/>
      <c r="C68" s="22" t="s">
        <v>1037</v>
      </c>
      <c r="D68" s="52"/>
      <c r="E68" s="52"/>
      <c r="F68" s="19" t="s">
        <v>1038</v>
      </c>
      <c r="I68" s="30">
        <v>1992</v>
      </c>
      <c r="J68" s="30" t="s">
        <v>592</v>
      </c>
      <c r="K68" s="30" t="s">
        <v>594</v>
      </c>
      <c r="L68" s="30" t="s">
        <v>605</v>
      </c>
      <c r="M68" s="30" t="s">
        <v>620</v>
      </c>
      <c r="N68" s="30" t="s">
        <v>1002</v>
      </c>
      <c r="O68" s="44"/>
      <c r="P68" s="30"/>
      <c r="Q68" s="30"/>
      <c r="R68" s="30"/>
      <c r="S68" s="30">
        <f t="shared" si="4"/>
        <v>0</v>
      </c>
      <c r="T68" s="30" t="s">
        <v>565</v>
      </c>
      <c r="U68" s="31">
        <f t="shared" si="5"/>
        <v>0</v>
      </c>
    </row>
    <row r="69" spans="2:22" x14ac:dyDescent="0.2">
      <c r="B69" s="51">
        <v>1991</v>
      </c>
      <c r="C69" s="19" t="s">
        <v>592</v>
      </c>
      <c r="D69" s="52" t="s">
        <v>582</v>
      </c>
      <c r="E69" s="52" t="s">
        <v>594</v>
      </c>
      <c r="F69" s="19" t="s">
        <v>695</v>
      </c>
      <c r="I69" s="30">
        <v>1993</v>
      </c>
      <c r="J69" s="30" t="s">
        <v>590</v>
      </c>
      <c r="K69" s="30" t="s">
        <v>5</v>
      </c>
      <c r="L69" s="30" t="s">
        <v>582</v>
      </c>
      <c r="M69" s="30" t="s">
        <v>640</v>
      </c>
      <c r="N69" s="30" t="s">
        <v>1003</v>
      </c>
      <c r="O69" s="44">
        <v>6</v>
      </c>
      <c r="P69" s="30"/>
      <c r="Q69" s="30">
        <v>9</v>
      </c>
      <c r="R69" s="30"/>
      <c r="S69" s="30">
        <f t="shared" si="4"/>
        <v>15</v>
      </c>
      <c r="T69" s="30" t="s">
        <v>565</v>
      </c>
      <c r="U69" s="31">
        <f t="shared" si="5"/>
        <v>30</v>
      </c>
    </row>
    <row r="70" spans="2:22" x14ac:dyDescent="0.2">
      <c r="B70" s="51"/>
      <c r="C70" s="22" t="s">
        <v>593</v>
      </c>
      <c r="D70" s="52"/>
      <c r="E70" s="52"/>
      <c r="F70" s="19" t="s">
        <v>1039</v>
      </c>
      <c r="I70" s="30">
        <v>1993</v>
      </c>
      <c r="J70" s="30" t="s">
        <v>595</v>
      </c>
      <c r="K70" s="30" t="s">
        <v>5</v>
      </c>
      <c r="L70" s="30" t="s">
        <v>582</v>
      </c>
      <c r="M70" s="30" t="s">
        <v>640</v>
      </c>
      <c r="N70" s="30" t="s">
        <v>1004</v>
      </c>
      <c r="O70" s="44">
        <v>3</v>
      </c>
      <c r="P70" s="30"/>
      <c r="Q70" s="30">
        <v>9</v>
      </c>
      <c r="R70" s="30"/>
      <c r="S70" s="30">
        <f t="shared" si="4"/>
        <v>12</v>
      </c>
      <c r="T70" s="30"/>
      <c r="U70" s="31">
        <f t="shared" si="5"/>
        <v>12</v>
      </c>
    </row>
    <row r="71" spans="2:22" x14ac:dyDescent="0.2">
      <c r="B71" s="51">
        <v>1991</v>
      </c>
      <c r="C71" s="19" t="s">
        <v>682</v>
      </c>
      <c r="D71" s="52" t="s">
        <v>582</v>
      </c>
      <c r="E71" s="52" t="s">
        <v>17</v>
      </c>
      <c r="F71" s="19" t="s">
        <v>695</v>
      </c>
      <c r="I71" s="30">
        <v>1993</v>
      </c>
      <c r="J71" s="30" t="s">
        <v>592</v>
      </c>
      <c r="K71" s="30" t="s">
        <v>594</v>
      </c>
      <c r="L71" s="30" t="s">
        <v>605</v>
      </c>
      <c r="M71" s="30" t="s">
        <v>620</v>
      </c>
      <c r="N71" s="30" t="s">
        <v>998</v>
      </c>
      <c r="O71" s="44">
        <v>3</v>
      </c>
      <c r="P71" s="30"/>
      <c r="Q71" s="30"/>
      <c r="R71" s="30"/>
      <c r="S71" s="30">
        <f t="shared" si="4"/>
        <v>3</v>
      </c>
      <c r="T71" s="30" t="s">
        <v>565</v>
      </c>
      <c r="U71" s="31">
        <f t="shared" si="5"/>
        <v>6</v>
      </c>
    </row>
    <row r="72" spans="2:22" x14ac:dyDescent="0.2">
      <c r="B72" s="51"/>
      <c r="C72" s="22" t="s">
        <v>639</v>
      </c>
      <c r="D72" s="52"/>
      <c r="E72" s="52"/>
      <c r="F72" s="19" t="s">
        <v>1032</v>
      </c>
      <c r="I72" s="30">
        <v>1994</v>
      </c>
      <c r="J72" s="30" t="s">
        <v>588</v>
      </c>
      <c r="K72" s="30" t="s">
        <v>5</v>
      </c>
      <c r="L72" s="30" t="s">
        <v>582</v>
      </c>
      <c r="M72" s="30" t="s">
        <v>620</v>
      </c>
      <c r="N72" s="30" t="s">
        <v>1005</v>
      </c>
      <c r="O72" s="44"/>
      <c r="P72" s="30"/>
      <c r="Q72" s="30">
        <v>9</v>
      </c>
      <c r="R72" s="30"/>
      <c r="S72" s="30">
        <f t="shared" si="4"/>
        <v>9</v>
      </c>
      <c r="T72" s="30"/>
      <c r="U72" s="31">
        <f t="shared" si="5"/>
        <v>9</v>
      </c>
    </row>
    <row r="73" spans="2:22" x14ac:dyDescent="0.2">
      <c r="B73" s="51">
        <v>1991</v>
      </c>
      <c r="C73" s="19" t="s">
        <v>632</v>
      </c>
      <c r="D73" s="52" t="s">
        <v>582</v>
      </c>
      <c r="E73" s="52" t="s">
        <v>12</v>
      </c>
      <c r="F73" s="19" t="s">
        <v>1024</v>
      </c>
      <c r="I73" s="30">
        <v>1994</v>
      </c>
      <c r="J73" s="30" t="s">
        <v>638</v>
      </c>
      <c r="K73" s="30" t="s">
        <v>594</v>
      </c>
      <c r="L73" s="30" t="s">
        <v>605</v>
      </c>
      <c r="M73" s="30" t="s">
        <v>640</v>
      </c>
      <c r="N73" s="30" t="s">
        <v>641</v>
      </c>
      <c r="O73" s="44"/>
      <c r="P73" s="30"/>
      <c r="Q73" s="30"/>
      <c r="R73" s="30"/>
      <c r="S73" s="30">
        <f t="shared" si="4"/>
        <v>0</v>
      </c>
      <c r="T73" s="30"/>
      <c r="U73" s="31">
        <f t="shared" si="5"/>
        <v>0</v>
      </c>
    </row>
    <row r="74" spans="2:22" x14ac:dyDescent="0.2">
      <c r="B74" s="51"/>
      <c r="C74" s="22" t="s">
        <v>1037</v>
      </c>
      <c r="D74" s="52"/>
      <c r="E74" s="52"/>
      <c r="F74" s="19" t="s">
        <v>1040</v>
      </c>
      <c r="I74" s="30">
        <v>1994</v>
      </c>
      <c r="J74" s="30" t="s">
        <v>592</v>
      </c>
      <c r="K74" s="30" t="s">
        <v>594</v>
      </c>
      <c r="L74" s="30" t="s">
        <v>605</v>
      </c>
      <c r="M74" s="30" t="s">
        <v>620</v>
      </c>
      <c r="N74" s="30" t="s">
        <v>1006</v>
      </c>
      <c r="O74" s="44">
        <v>3</v>
      </c>
      <c r="P74" s="30"/>
      <c r="Q74" s="30"/>
      <c r="R74" s="30"/>
      <c r="S74" s="30">
        <f t="shared" si="4"/>
        <v>3</v>
      </c>
      <c r="T74" s="30" t="s">
        <v>565</v>
      </c>
      <c r="U74" s="31">
        <f t="shared" si="5"/>
        <v>6</v>
      </c>
    </row>
    <row r="75" spans="2:22" x14ac:dyDescent="0.2">
      <c r="B75" s="51">
        <v>1990</v>
      </c>
      <c r="C75" s="19" t="s">
        <v>682</v>
      </c>
      <c r="D75" s="52" t="s">
        <v>582</v>
      </c>
      <c r="E75" s="52" t="s">
        <v>5</v>
      </c>
      <c r="F75" s="19" t="s">
        <v>695</v>
      </c>
      <c r="I75" s="30">
        <v>1995</v>
      </c>
      <c r="J75" s="30" t="s">
        <v>588</v>
      </c>
      <c r="K75" s="30" t="s">
        <v>5</v>
      </c>
      <c r="L75" s="30" t="s">
        <v>582</v>
      </c>
      <c r="M75" s="30" t="s">
        <v>620</v>
      </c>
      <c r="N75" s="30" t="s">
        <v>1007</v>
      </c>
      <c r="O75" s="44"/>
      <c r="P75" s="30"/>
      <c r="Q75" s="30">
        <v>9</v>
      </c>
      <c r="R75" s="30"/>
      <c r="S75" s="30">
        <f t="shared" si="4"/>
        <v>9</v>
      </c>
      <c r="T75" s="30"/>
      <c r="U75" s="31">
        <f t="shared" si="5"/>
        <v>9</v>
      </c>
    </row>
    <row r="76" spans="2:22" x14ac:dyDescent="0.2">
      <c r="B76" s="51"/>
      <c r="C76" s="22" t="s">
        <v>639</v>
      </c>
      <c r="D76" s="52"/>
      <c r="E76" s="52"/>
      <c r="F76" s="19" t="s">
        <v>984</v>
      </c>
      <c r="I76" s="30">
        <v>1995</v>
      </c>
      <c r="J76" s="30" t="s">
        <v>630</v>
      </c>
      <c r="K76" s="30" t="s">
        <v>9</v>
      </c>
      <c r="L76" s="30" t="s">
        <v>605</v>
      </c>
      <c r="M76" s="30" t="s">
        <v>620</v>
      </c>
      <c r="N76" s="30" t="s">
        <v>1008</v>
      </c>
      <c r="O76" s="44"/>
      <c r="P76" s="30"/>
      <c r="Q76" s="30"/>
      <c r="R76" s="30"/>
      <c r="S76" s="30">
        <f t="shared" si="4"/>
        <v>0</v>
      </c>
      <c r="T76" s="30"/>
      <c r="U76" s="31">
        <f t="shared" si="5"/>
        <v>0</v>
      </c>
    </row>
    <row r="77" spans="2:22" x14ac:dyDescent="0.2">
      <c r="V77" s="33">
        <f>SUM(U63:U76)</f>
        <v>129</v>
      </c>
    </row>
    <row r="78" spans="2:22" x14ac:dyDescent="0.2">
      <c r="B78" s="19" t="s">
        <v>1042</v>
      </c>
      <c r="I78" s="19" t="s">
        <v>1009</v>
      </c>
    </row>
    <row r="79" spans="2:22" x14ac:dyDescent="0.2">
      <c r="B79" s="51">
        <v>1999</v>
      </c>
      <c r="C79" s="19" t="s">
        <v>694</v>
      </c>
      <c r="D79" s="52" t="s">
        <v>599</v>
      </c>
      <c r="E79" s="52" t="s">
        <v>17</v>
      </c>
      <c r="F79" s="19" t="s">
        <v>1024</v>
      </c>
      <c r="I79" s="30">
        <v>2001</v>
      </c>
      <c r="J79" s="30" t="s">
        <v>586</v>
      </c>
      <c r="K79" s="30" t="s">
        <v>1</v>
      </c>
      <c r="L79" s="30" t="s">
        <v>582</v>
      </c>
      <c r="M79" s="30" t="s">
        <v>620</v>
      </c>
      <c r="N79" s="30" t="s">
        <v>1071</v>
      </c>
      <c r="O79" s="44">
        <v>6</v>
      </c>
      <c r="P79" s="30"/>
      <c r="Q79" s="30"/>
      <c r="R79" s="30"/>
      <c r="S79" s="30">
        <f t="shared" ref="S79:S98" si="6">SUM(O79:R79)</f>
        <v>6</v>
      </c>
      <c r="T79" s="30"/>
      <c r="U79" s="31">
        <f t="shared" ref="U79:U98" si="7">IF(T79="Yes",S79*2,S79)</f>
        <v>6</v>
      </c>
    </row>
    <row r="80" spans="2:22" x14ac:dyDescent="0.2">
      <c r="B80" s="51"/>
      <c r="C80" s="22" t="s">
        <v>598</v>
      </c>
      <c r="D80" s="52"/>
      <c r="E80" s="52"/>
      <c r="F80" s="19" t="s">
        <v>952</v>
      </c>
      <c r="I80" s="30">
        <v>1998</v>
      </c>
      <c r="J80" s="30" t="s">
        <v>628</v>
      </c>
      <c r="K80" s="30" t="s">
        <v>1</v>
      </c>
      <c r="L80" s="30" t="s">
        <v>585</v>
      </c>
      <c r="M80" s="30" t="s">
        <v>644</v>
      </c>
      <c r="N80" s="30" t="s">
        <v>994</v>
      </c>
      <c r="O80" s="44">
        <v>3</v>
      </c>
      <c r="P80" s="30"/>
      <c r="Q80" s="30"/>
      <c r="R80" s="30"/>
      <c r="S80" s="30">
        <f t="shared" si="6"/>
        <v>3</v>
      </c>
      <c r="T80" s="30"/>
      <c r="U80" s="31">
        <f t="shared" si="7"/>
        <v>3</v>
      </c>
    </row>
    <row r="81" spans="2:21" x14ac:dyDescent="0.2">
      <c r="B81" s="51">
        <v>1998</v>
      </c>
      <c r="C81" s="19" t="s">
        <v>597</v>
      </c>
      <c r="D81" s="52" t="s">
        <v>599</v>
      </c>
      <c r="E81" s="52" t="s">
        <v>12</v>
      </c>
      <c r="F81" s="19" t="s">
        <v>1024</v>
      </c>
      <c r="I81" s="30">
        <v>1996</v>
      </c>
      <c r="J81" s="30" t="s">
        <v>580</v>
      </c>
      <c r="K81" s="30" t="s">
        <v>12</v>
      </c>
      <c r="L81" s="30" t="s">
        <v>582</v>
      </c>
      <c r="M81" s="30" t="s">
        <v>620</v>
      </c>
      <c r="N81" s="30" t="s">
        <v>1010</v>
      </c>
      <c r="O81" s="44">
        <v>3</v>
      </c>
      <c r="P81" s="30"/>
      <c r="Q81" s="30"/>
      <c r="R81" s="30">
        <v>12</v>
      </c>
      <c r="S81" s="30">
        <f t="shared" si="6"/>
        <v>15</v>
      </c>
      <c r="T81" s="30" t="s">
        <v>565</v>
      </c>
      <c r="U81" s="31">
        <f t="shared" si="7"/>
        <v>30</v>
      </c>
    </row>
    <row r="82" spans="2:21" x14ac:dyDescent="0.2">
      <c r="B82" s="51"/>
      <c r="C82" s="22" t="s">
        <v>598</v>
      </c>
      <c r="D82" s="52"/>
      <c r="E82" s="52"/>
      <c r="F82" s="19" t="s">
        <v>1043</v>
      </c>
      <c r="I82" s="30">
        <v>1996</v>
      </c>
      <c r="J82" s="30" t="s">
        <v>631</v>
      </c>
      <c r="K82" s="30" t="s">
        <v>12</v>
      </c>
      <c r="L82" s="30" t="s">
        <v>582</v>
      </c>
      <c r="M82" s="30" t="s">
        <v>620</v>
      </c>
      <c r="N82" s="30" t="s">
        <v>1011</v>
      </c>
      <c r="O82" s="44"/>
      <c r="P82" s="30"/>
      <c r="Q82" s="30"/>
      <c r="R82" s="30">
        <v>12</v>
      </c>
      <c r="S82" s="30">
        <f t="shared" si="6"/>
        <v>12</v>
      </c>
      <c r="T82" s="30"/>
      <c r="U82" s="31">
        <f t="shared" si="7"/>
        <v>12</v>
      </c>
    </row>
    <row r="83" spans="2:21" x14ac:dyDescent="0.2">
      <c r="B83" s="51">
        <v>1996</v>
      </c>
      <c r="C83" s="19" t="s">
        <v>592</v>
      </c>
      <c r="D83" s="52" t="s">
        <v>582</v>
      </c>
      <c r="E83" s="52" t="s">
        <v>5</v>
      </c>
      <c r="F83" s="19" t="s">
        <v>1024</v>
      </c>
      <c r="I83" s="30">
        <v>1996</v>
      </c>
      <c r="J83" s="30" t="s">
        <v>645</v>
      </c>
      <c r="K83" s="30" t="s">
        <v>5</v>
      </c>
      <c r="L83" s="30" t="s">
        <v>582</v>
      </c>
      <c r="M83" s="30" t="s">
        <v>620</v>
      </c>
      <c r="N83" s="30" t="s">
        <v>1008</v>
      </c>
      <c r="O83" s="44"/>
      <c r="P83" s="30"/>
      <c r="Q83" s="30">
        <v>9</v>
      </c>
      <c r="R83" s="30"/>
      <c r="S83" s="30">
        <f t="shared" si="6"/>
        <v>9</v>
      </c>
      <c r="T83" s="30"/>
      <c r="U83" s="31">
        <f t="shared" si="7"/>
        <v>9</v>
      </c>
    </row>
    <row r="84" spans="2:21" x14ac:dyDescent="0.2">
      <c r="B84" s="51"/>
      <c r="C84" s="22" t="s">
        <v>593</v>
      </c>
      <c r="D84" s="52"/>
      <c r="E84" s="52"/>
      <c r="F84" s="19" t="s">
        <v>1044</v>
      </c>
      <c r="I84" s="30">
        <v>1995</v>
      </c>
      <c r="J84" s="30" t="s">
        <v>592</v>
      </c>
      <c r="K84" s="30" t="s">
        <v>5</v>
      </c>
      <c r="L84" s="30" t="s">
        <v>605</v>
      </c>
      <c r="M84" s="30" t="s">
        <v>644</v>
      </c>
      <c r="N84" s="30" t="s">
        <v>984</v>
      </c>
      <c r="O84" s="44"/>
      <c r="P84" s="30"/>
      <c r="Q84" s="30">
        <v>9</v>
      </c>
      <c r="R84" s="30"/>
      <c r="S84" s="30">
        <f t="shared" si="6"/>
        <v>9</v>
      </c>
      <c r="T84" s="30" t="s">
        <v>565</v>
      </c>
      <c r="U84" s="31">
        <f t="shared" si="7"/>
        <v>18</v>
      </c>
    </row>
    <row r="85" spans="2:21" x14ac:dyDescent="0.2">
      <c r="B85" s="51">
        <v>1996</v>
      </c>
      <c r="C85" s="19" t="s">
        <v>1045</v>
      </c>
      <c r="D85" s="52" t="s">
        <v>582</v>
      </c>
      <c r="E85" s="52" t="s">
        <v>5</v>
      </c>
      <c r="F85" s="19" t="s">
        <v>1024</v>
      </c>
      <c r="I85" s="30">
        <v>1995</v>
      </c>
      <c r="J85" s="30" t="s">
        <v>590</v>
      </c>
      <c r="K85" s="30" t="s">
        <v>5</v>
      </c>
      <c r="L85" s="30" t="s">
        <v>582</v>
      </c>
      <c r="M85" s="30" t="s">
        <v>620</v>
      </c>
      <c r="N85" s="30" t="s">
        <v>1012</v>
      </c>
      <c r="O85" s="44">
        <v>3</v>
      </c>
      <c r="P85" s="30"/>
      <c r="Q85" s="30">
        <v>9</v>
      </c>
      <c r="R85" s="30"/>
      <c r="S85" s="30">
        <f t="shared" si="6"/>
        <v>12</v>
      </c>
      <c r="T85" s="30" t="s">
        <v>565</v>
      </c>
      <c r="U85" s="31">
        <f t="shared" si="7"/>
        <v>24</v>
      </c>
    </row>
    <row r="86" spans="2:21" x14ac:dyDescent="0.2">
      <c r="B86" s="51"/>
      <c r="C86" s="22" t="s">
        <v>1046</v>
      </c>
      <c r="D86" s="52"/>
      <c r="E86" s="52"/>
      <c r="F86" s="19" t="s">
        <v>1047</v>
      </c>
      <c r="I86" s="30">
        <v>1994</v>
      </c>
      <c r="J86" s="30" t="s">
        <v>647</v>
      </c>
      <c r="K86" s="30" t="s">
        <v>17</v>
      </c>
      <c r="L86" s="30" t="s">
        <v>605</v>
      </c>
      <c r="M86" s="30" t="s">
        <v>620</v>
      </c>
      <c r="N86" s="30" t="s">
        <v>1013</v>
      </c>
      <c r="O86" s="44"/>
      <c r="P86" s="30">
        <v>6</v>
      </c>
      <c r="Q86" s="30"/>
      <c r="R86" s="30"/>
      <c r="S86" s="30">
        <f t="shared" si="6"/>
        <v>6</v>
      </c>
      <c r="T86" s="30"/>
      <c r="U86" s="31">
        <f t="shared" si="7"/>
        <v>6</v>
      </c>
    </row>
    <row r="87" spans="2:21" x14ac:dyDescent="0.2">
      <c r="B87" s="51">
        <v>1996</v>
      </c>
      <c r="C87" s="19" t="s">
        <v>632</v>
      </c>
      <c r="D87" s="52" t="s">
        <v>582</v>
      </c>
      <c r="E87" s="52" t="s">
        <v>12</v>
      </c>
      <c r="F87" s="19" t="s">
        <v>1024</v>
      </c>
      <c r="I87" s="30">
        <v>1994</v>
      </c>
      <c r="J87" s="30" t="s">
        <v>597</v>
      </c>
      <c r="K87" s="30" t="s">
        <v>17</v>
      </c>
      <c r="L87" s="30" t="s">
        <v>599</v>
      </c>
      <c r="M87" s="30" t="s">
        <v>620</v>
      </c>
      <c r="N87" s="30" t="s">
        <v>1014</v>
      </c>
      <c r="O87" s="44"/>
      <c r="P87" s="30">
        <v>6</v>
      </c>
      <c r="Q87" s="30"/>
      <c r="R87" s="30"/>
      <c r="S87" s="30">
        <f t="shared" si="6"/>
        <v>6</v>
      </c>
      <c r="T87" s="30" t="s">
        <v>565</v>
      </c>
      <c r="U87" s="31">
        <f t="shared" si="7"/>
        <v>12</v>
      </c>
    </row>
    <row r="88" spans="2:21" x14ac:dyDescent="0.2">
      <c r="B88" s="51"/>
      <c r="C88" s="22" t="s">
        <v>1037</v>
      </c>
      <c r="D88" s="52"/>
      <c r="E88" s="52"/>
      <c r="F88" s="19" t="s">
        <v>1048</v>
      </c>
      <c r="I88" s="30">
        <v>1994</v>
      </c>
      <c r="J88" s="30" t="s">
        <v>648</v>
      </c>
      <c r="K88" s="30" t="s">
        <v>12</v>
      </c>
      <c r="L88" s="30" t="s">
        <v>582</v>
      </c>
      <c r="M88" s="30" t="s">
        <v>620</v>
      </c>
      <c r="N88" s="30" t="s">
        <v>976</v>
      </c>
      <c r="O88" s="44"/>
      <c r="P88" s="30"/>
      <c r="Q88" s="30"/>
      <c r="R88" s="30">
        <v>12</v>
      </c>
      <c r="S88" s="30">
        <f t="shared" si="6"/>
        <v>12</v>
      </c>
      <c r="T88" s="30"/>
      <c r="U88" s="31">
        <f t="shared" si="7"/>
        <v>12</v>
      </c>
    </row>
    <row r="89" spans="2:21" x14ac:dyDescent="0.2">
      <c r="B89" s="51">
        <v>1996</v>
      </c>
      <c r="C89" s="19" t="s">
        <v>608</v>
      </c>
      <c r="D89" s="52" t="s">
        <v>582</v>
      </c>
      <c r="E89" s="52" t="s">
        <v>5</v>
      </c>
      <c r="F89" s="19" t="s">
        <v>1049</v>
      </c>
      <c r="I89" s="30">
        <v>1993</v>
      </c>
      <c r="J89" s="30" t="s">
        <v>647</v>
      </c>
      <c r="K89" s="30" t="s">
        <v>17</v>
      </c>
      <c r="L89" s="30" t="s">
        <v>605</v>
      </c>
      <c r="M89" s="30" t="s">
        <v>620</v>
      </c>
      <c r="N89" s="30" t="s">
        <v>1015</v>
      </c>
      <c r="O89" s="44">
        <v>3</v>
      </c>
      <c r="P89" s="30">
        <v>6</v>
      </c>
      <c r="Q89" s="30"/>
      <c r="R89" s="30"/>
      <c r="S89" s="30">
        <f t="shared" si="6"/>
        <v>9</v>
      </c>
      <c r="T89" s="30"/>
      <c r="U89" s="31">
        <f t="shared" si="7"/>
        <v>9</v>
      </c>
    </row>
    <row r="90" spans="2:21" x14ac:dyDescent="0.2">
      <c r="B90" s="51"/>
      <c r="C90" s="22" t="s">
        <v>609</v>
      </c>
      <c r="D90" s="52"/>
      <c r="E90" s="52"/>
      <c r="F90" s="19" t="s">
        <v>1050</v>
      </c>
      <c r="I90" s="30">
        <v>1993</v>
      </c>
      <c r="J90" s="30" t="s">
        <v>580</v>
      </c>
      <c r="K90" s="30" t="s">
        <v>17</v>
      </c>
      <c r="L90" s="30" t="s">
        <v>582</v>
      </c>
      <c r="M90" s="30" t="s">
        <v>620</v>
      </c>
      <c r="N90" s="30" t="s">
        <v>1016</v>
      </c>
      <c r="O90" s="44">
        <v>6</v>
      </c>
      <c r="P90" s="30">
        <v>6</v>
      </c>
      <c r="Q90" s="30"/>
      <c r="R90" s="30"/>
      <c r="S90" s="30">
        <f t="shared" si="6"/>
        <v>12</v>
      </c>
      <c r="T90" s="30" t="s">
        <v>565</v>
      </c>
      <c r="U90" s="31">
        <f t="shared" si="7"/>
        <v>24</v>
      </c>
    </row>
    <row r="91" spans="2:21" x14ac:dyDescent="0.2">
      <c r="B91" s="51">
        <v>1995</v>
      </c>
      <c r="C91" s="19" t="s">
        <v>597</v>
      </c>
      <c r="D91" s="52" t="s">
        <v>599</v>
      </c>
      <c r="E91" s="52" t="s">
        <v>5</v>
      </c>
      <c r="F91" s="19" t="s">
        <v>1024</v>
      </c>
      <c r="I91" s="30">
        <v>1992</v>
      </c>
      <c r="J91" s="30" t="s">
        <v>608</v>
      </c>
      <c r="K91" s="30" t="s">
        <v>17</v>
      </c>
      <c r="L91" s="30" t="s">
        <v>582</v>
      </c>
      <c r="M91" s="30" t="s">
        <v>644</v>
      </c>
      <c r="N91" s="30" t="s">
        <v>1017</v>
      </c>
      <c r="O91" s="44">
        <v>3</v>
      </c>
      <c r="P91" s="30">
        <v>6</v>
      </c>
      <c r="Q91" s="30"/>
      <c r="R91" s="30"/>
      <c r="S91" s="30">
        <f t="shared" si="6"/>
        <v>9</v>
      </c>
      <c r="T91" s="30"/>
      <c r="U91" s="31">
        <f t="shared" si="7"/>
        <v>9</v>
      </c>
    </row>
    <row r="92" spans="2:21" x14ac:dyDescent="0.2">
      <c r="B92" s="51"/>
      <c r="C92" s="22" t="s">
        <v>598</v>
      </c>
      <c r="D92" s="52"/>
      <c r="E92" s="52"/>
      <c r="F92" s="19" t="s">
        <v>1051</v>
      </c>
      <c r="I92" s="30">
        <v>1991</v>
      </c>
      <c r="J92" s="30" t="s">
        <v>610</v>
      </c>
      <c r="K92" s="30" t="s">
        <v>5</v>
      </c>
      <c r="L92" s="30" t="s">
        <v>605</v>
      </c>
      <c r="M92" s="30" t="s">
        <v>620</v>
      </c>
      <c r="N92" s="30" t="s">
        <v>1018</v>
      </c>
      <c r="O92" s="44"/>
      <c r="P92" s="30"/>
      <c r="Q92" s="30">
        <v>9</v>
      </c>
      <c r="R92" s="30"/>
      <c r="S92" s="30">
        <f t="shared" si="6"/>
        <v>9</v>
      </c>
      <c r="T92" s="30"/>
      <c r="U92" s="31">
        <f t="shared" si="7"/>
        <v>9</v>
      </c>
    </row>
    <row r="93" spans="2:21" x14ac:dyDescent="0.2">
      <c r="B93" s="51">
        <v>1994</v>
      </c>
      <c r="C93" s="19" t="s">
        <v>647</v>
      </c>
      <c r="D93" s="52" t="s">
        <v>582</v>
      </c>
      <c r="E93" s="52" t="s">
        <v>5</v>
      </c>
      <c r="F93" s="19" t="s">
        <v>1024</v>
      </c>
      <c r="I93" s="30">
        <v>1990</v>
      </c>
      <c r="J93" s="30" t="s">
        <v>647</v>
      </c>
      <c r="K93" s="30" t="s">
        <v>5</v>
      </c>
      <c r="L93" s="30" t="s">
        <v>605</v>
      </c>
      <c r="M93" s="30" t="s">
        <v>620</v>
      </c>
      <c r="N93" s="30" t="s">
        <v>649</v>
      </c>
      <c r="O93" s="44"/>
      <c r="P93" s="30"/>
      <c r="Q93" s="30">
        <v>9</v>
      </c>
      <c r="R93" s="30"/>
      <c r="S93" s="30">
        <f t="shared" si="6"/>
        <v>9</v>
      </c>
      <c r="T93" s="30"/>
      <c r="U93" s="31">
        <f t="shared" si="7"/>
        <v>9</v>
      </c>
    </row>
    <row r="94" spans="2:21" x14ac:dyDescent="0.2">
      <c r="B94" s="51"/>
      <c r="C94" s="22" t="s">
        <v>593</v>
      </c>
      <c r="D94" s="52"/>
      <c r="E94" s="52"/>
      <c r="F94" s="19" t="s">
        <v>1052</v>
      </c>
      <c r="I94" s="30">
        <v>1990</v>
      </c>
      <c r="J94" s="30" t="s">
        <v>595</v>
      </c>
      <c r="K94" s="30" t="s">
        <v>1</v>
      </c>
      <c r="L94" s="30" t="s">
        <v>582</v>
      </c>
      <c r="M94" s="30" t="s">
        <v>644</v>
      </c>
      <c r="N94" s="30" t="s">
        <v>642</v>
      </c>
      <c r="O94" s="44"/>
      <c r="P94" s="30"/>
      <c r="Q94" s="30"/>
      <c r="R94" s="30"/>
      <c r="S94" s="30">
        <f t="shared" si="6"/>
        <v>0</v>
      </c>
      <c r="T94" s="30"/>
      <c r="U94" s="31">
        <f t="shared" si="7"/>
        <v>0</v>
      </c>
    </row>
    <row r="95" spans="2:21" x14ac:dyDescent="0.2">
      <c r="B95" s="51">
        <v>1994</v>
      </c>
      <c r="C95" s="19" t="s">
        <v>592</v>
      </c>
      <c r="D95" s="52" t="s">
        <v>582</v>
      </c>
      <c r="E95" s="52" t="s">
        <v>594</v>
      </c>
      <c r="F95" s="19" t="s">
        <v>1024</v>
      </c>
      <c r="I95" s="30">
        <v>1990</v>
      </c>
      <c r="J95" s="30" t="s">
        <v>600</v>
      </c>
      <c r="K95" s="30" t="s">
        <v>5</v>
      </c>
      <c r="L95" s="30" t="s">
        <v>582</v>
      </c>
      <c r="M95" s="30" t="s">
        <v>644</v>
      </c>
      <c r="N95" s="30" t="s">
        <v>650</v>
      </c>
      <c r="O95" s="44">
        <v>3</v>
      </c>
      <c r="P95" s="30"/>
      <c r="Q95" s="30">
        <v>9</v>
      </c>
      <c r="R95" s="30"/>
      <c r="S95" s="30">
        <f t="shared" si="6"/>
        <v>12</v>
      </c>
      <c r="T95" s="30"/>
      <c r="U95" s="31">
        <f t="shared" si="7"/>
        <v>12</v>
      </c>
    </row>
    <row r="96" spans="2:21" x14ac:dyDescent="0.2">
      <c r="B96" s="51"/>
      <c r="C96" s="22" t="s">
        <v>593</v>
      </c>
      <c r="D96" s="52"/>
      <c r="E96" s="52"/>
      <c r="F96" s="19" t="s">
        <v>1053</v>
      </c>
      <c r="I96" s="30">
        <v>1989</v>
      </c>
      <c r="J96" s="30" t="s">
        <v>586</v>
      </c>
      <c r="K96" s="30" t="s">
        <v>9</v>
      </c>
      <c r="L96" s="30" t="s">
        <v>582</v>
      </c>
      <c r="M96" s="30" t="s">
        <v>644</v>
      </c>
      <c r="N96" s="30" t="s">
        <v>651</v>
      </c>
      <c r="O96" s="44">
        <v>3</v>
      </c>
      <c r="P96" s="30"/>
      <c r="Q96" s="30"/>
      <c r="R96" s="30"/>
      <c r="S96" s="30">
        <f t="shared" si="6"/>
        <v>3</v>
      </c>
      <c r="T96" s="30"/>
      <c r="U96" s="31">
        <f t="shared" si="7"/>
        <v>3</v>
      </c>
    </row>
    <row r="97" spans="2:22" x14ac:dyDescent="0.2">
      <c r="B97" s="51">
        <v>1994</v>
      </c>
      <c r="C97" s="19" t="s">
        <v>597</v>
      </c>
      <c r="D97" s="52" t="s">
        <v>599</v>
      </c>
      <c r="E97" s="52" t="s">
        <v>12</v>
      </c>
      <c r="F97" s="19" t="s">
        <v>1024</v>
      </c>
      <c r="I97" s="30">
        <v>1989</v>
      </c>
      <c r="J97" s="30" t="s">
        <v>652</v>
      </c>
      <c r="K97" s="30" t="s">
        <v>166</v>
      </c>
      <c r="L97" s="30" t="s">
        <v>582</v>
      </c>
      <c r="M97" s="30" t="s">
        <v>644</v>
      </c>
      <c r="N97" s="30" t="s">
        <v>654</v>
      </c>
      <c r="O97" s="44"/>
      <c r="P97" s="30"/>
      <c r="Q97" s="30"/>
      <c r="R97" s="30"/>
      <c r="S97" s="30">
        <f t="shared" si="6"/>
        <v>0</v>
      </c>
      <c r="T97" s="30"/>
      <c r="U97" s="31">
        <f t="shared" si="7"/>
        <v>0</v>
      </c>
    </row>
    <row r="98" spans="2:22" x14ac:dyDescent="0.2">
      <c r="B98" s="51"/>
      <c r="C98" s="22" t="s">
        <v>598</v>
      </c>
      <c r="D98" s="52"/>
      <c r="E98" s="52"/>
      <c r="F98" s="19" t="s">
        <v>1054</v>
      </c>
      <c r="I98" s="30">
        <v>1989</v>
      </c>
      <c r="J98" s="30" t="s">
        <v>1057</v>
      </c>
      <c r="K98" s="30" t="s">
        <v>166</v>
      </c>
      <c r="L98" s="30" t="s">
        <v>585</v>
      </c>
      <c r="M98" s="30" t="s">
        <v>644</v>
      </c>
      <c r="N98" s="30" t="s">
        <v>655</v>
      </c>
      <c r="O98" s="44"/>
      <c r="P98" s="30"/>
      <c r="Q98" s="30"/>
      <c r="R98" s="30"/>
      <c r="S98" s="30">
        <f t="shared" si="6"/>
        <v>0</v>
      </c>
      <c r="T98" s="30" t="s">
        <v>565</v>
      </c>
      <c r="U98" s="31">
        <f t="shared" si="7"/>
        <v>0</v>
      </c>
    </row>
    <row r="99" spans="2:22" x14ac:dyDescent="0.2">
      <c r="B99" s="51">
        <v>1993</v>
      </c>
      <c r="C99" s="19" t="s">
        <v>592</v>
      </c>
      <c r="D99" s="52" t="s">
        <v>582</v>
      </c>
      <c r="E99" s="52" t="s">
        <v>594</v>
      </c>
      <c r="F99" s="19" t="s">
        <v>1024</v>
      </c>
      <c r="V99" s="33">
        <f>SUM(U79:U97)</f>
        <v>207</v>
      </c>
    </row>
    <row r="100" spans="2:22" x14ac:dyDescent="0.2">
      <c r="B100" s="51"/>
      <c r="C100" s="22" t="s">
        <v>593</v>
      </c>
      <c r="D100" s="52"/>
      <c r="E100" s="52"/>
      <c r="F100" s="19" t="s">
        <v>1055</v>
      </c>
      <c r="I100" s="19" t="str">
        <f>B4</f>
        <v>Pete Sampras vs. Patrick Rafter (Sampras led, 12-4)</v>
      </c>
    </row>
    <row r="101" spans="2:22" x14ac:dyDescent="0.2">
      <c r="B101" s="51">
        <v>1993</v>
      </c>
      <c r="C101" s="19" t="s">
        <v>610</v>
      </c>
      <c r="D101" s="52" t="s">
        <v>582</v>
      </c>
      <c r="E101" s="52" t="s">
        <v>17</v>
      </c>
      <c r="F101" s="19" t="s">
        <v>1049</v>
      </c>
      <c r="I101" s="30">
        <v>2001</v>
      </c>
      <c r="J101" s="30" t="s">
        <v>580</v>
      </c>
      <c r="K101" s="30" t="s">
        <v>1</v>
      </c>
      <c r="L101" s="30" t="s">
        <v>582</v>
      </c>
      <c r="M101" s="30" t="s">
        <v>620</v>
      </c>
      <c r="N101" s="30" t="s">
        <v>1426</v>
      </c>
      <c r="O101" s="44">
        <v>3</v>
      </c>
      <c r="P101" s="30"/>
      <c r="Q101" s="30"/>
      <c r="R101" s="30"/>
      <c r="S101" s="30">
        <f t="shared" ref="S101:S116" si="8">SUM(O101:R101)</f>
        <v>3</v>
      </c>
      <c r="T101" s="30" t="s">
        <v>565</v>
      </c>
      <c r="U101" s="31">
        <f t="shared" ref="U101:U116" si="9">IF(T101="Yes",S101*2,S101)</f>
        <v>6</v>
      </c>
    </row>
    <row r="102" spans="2:22" x14ac:dyDescent="0.2">
      <c r="B102" s="51"/>
      <c r="C102" s="22" t="s">
        <v>611</v>
      </c>
      <c r="D102" s="52"/>
      <c r="E102" s="52"/>
      <c r="F102" s="19" t="s">
        <v>1048</v>
      </c>
      <c r="I102" s="30">
        <v>2001</v>
      </c>
      <c r="J102" s="30" t="s">
        <v>588</v>
      </c>
      <c r="K102" s="30" t="s">
        <v>17</v>
      </c>
      <c r="L102" s="30" t="s">
        <v>582</v>
      </c>
      <c r="M102" s="30" t="s">
        <v>620</v>
      </c>
      <c r="N102" s="30" t="s">
        <v>1427</v>
      </c>
      <c r="O102" s="44">
        <v>3</v>
      </c>
      <c r="P102" s="30">
        <v>6</v>
      </c>
      <c r="Q102" s="30"/>
      <c r="R102" s="30"/>
      <c r="S102" s="30">
        <f t="shared" si="8"/>
        <v>9</v>
      </c>
      <c r="T102" s="30"/>
      <c r="U102" s="31">
        <f t="shared" si="9"/>
        <v>9</v>
      </c>
    </row>
    <row r="103" spans="2:22" x14ac:dyDescent="0.2">
      <c r="B103" s="51">
        <v>1993</v>
      </c>
      <c r="C103" s="19" t="s">
        <v>628</v>
      </c>
      <c r="D103" s="52" t="s">
        <v>585</v>
      </c>
      <c r="E103" s="52" t="s">
        <v>298</v>
      </c>
      <c r="F103" s="19" t="s">
        <v>1049</v>
      </c>
      <c r="I103" s="30">
        <v>2000</v>
      </c>
      <c r="J103" s="30" t="s">
        <v>597</v>
      </c>
      <c r="K103" s="30" t="s">
        <v>12</v>
      </c>
      <c r="L103" s="30" t="s">
        <v>599</v>
      </c>
      <c r="M103" s="30" t="s">
        <v>620</v>
      </c>
      <c r="N103" s="30" t="s">
        <v>1428</v>
      </c>
      <c r="O103" s="44">
        <v>6</v>
      </c>
      <c r="P103" s="30"/>
      <c r="Q103" s="30"/>
      <c r="R103" s="30">
        <v>12</v>
      </c>
      <c r="S103" s="30">
        <f t="shared" si="8"/>
        <v>18</v>
      </c>
      <c r="T103" s="30" t="s">
        <v>565</v>
      </c>
      <c r="U103" s="31">
        <f t="shared" si="9"/>
        <v>36</v>
      </c>
    </row>
    <row r="104" spans="2:22" x14ac:dyDescent="0.2">
      <c r="B104" s="51"/>
      <c r="C104" s="22" t="s">
        <v>619</v>
      </c>
      <c r="D104" s="52"/>
      <c r="E104" s="52"/>
      <c r="F104" s="19" t="s">
        <v>1062</v>
      </c>
      <c r="I104" s="30">
        <v>1999</v>
      </c>
      <c r="J104" s="30" t="s">
        <v>595</v>
      </c>
      <c r="K104" s="30" t="s">
        <v>12</v>
      </c>
      <c r="L104" s="30" t="s">
        <v>582</v>
      </c>
      <c r="M104" s="30" t="s">
        <v>620</v>
      </c>
      <c r="N104" s="30" t="s">
        <v>1429</v>
      </c>
      <c r="O104" s="44">
        <v>3</v>
      </c>
      <c r="P104" s="30"/>
      <c r="Q104" s="30"/>
      <c r="R104" s="30">
        <v>12</v>
      </c>
      <c r="S104" s="30">
        <f t="shared" si="8"/>
        <v>15</v>
      </c>
      <c r="T104" s="30"/>
      <c r="U104" s="31">
        <f t="shared" si="9"/>
        <v>15</v>
      </c>
    </row>
    <row r="105" spans="2:22" x14ac:dyDescent="0.2">
      <c r="B105" s="51">
        <v>1992</v>
      </c>
      <c r="C105" s="19" t="s">
        <v>597</v>
      </c>
      <c r="D105" s="52" t="s">
        <v>599</v>
      </c>
      <c r="E105" s="52" t="s">
        <v>298</v>
      </c>
      <c r="F105" s="19" t="s">
        <v>1049</v>
      </c>
      <c r="I105" s="30">
        <v>1999</v>
      </c>
      <c r="J105" s="30" t="s">
        <v>842</v>
      </c>
      <c r="K105" s="30" t="s">
        <v>594</v>
      </c>
      <c r="L105" s="30" t="s">
        <v>585</v>
      </c>
      <c r="M105" s="30" t="s">
        <v>936</v>
      </c>
      <c r="N105" s="30" t="s">
        <v>1053</v>
      </c>
      <c r="O105" s="44"/>
      <c r="P105" s="30"/>
      <c r="Q105" s="30"/>
      <c r="R105" s="30"/>
      <c r="S105" s="30">
        <f t="shared" si="8"/>
        <v>0</v>
      </c>
      <c r="T105" s="30"/>
      <c r="U105" s="31">
        <f t="shared" si="9"/>
        <v>0</v>
      </c>
    </row>
    <row r="106" spans="2:22" x14ac:dyDescent="0.2">
      <c r="B106" s="51"/>
      <c r="C106" s="22" t="s">
        <v>598</v>
      </c>
      <c r="D106" s="52"/>
      <c r="E106" s="52"/>
      <c r="F106" s="19" t="s">
        <v>1063</v>
      </c>
      <c r="I106" s="30">
        <v>1998</v>
      </c>
      <c r="J106" s="30" t="s">
        <v>580</v>
      </c>
      <c r="K106" s="30" t="s">
        <v>5</v>
      </c>
      <c r="L106" s="30" t="s">
        <v>582</v>
      </c>
      <c r="M106" s="30" t="s">
        <v>936</v>
      </c>
      <c r="N106" s="30" t="s">
        <v>1430</v>
      </c>
      <c r="O106" s="44">
        <v>3</v>
      </c>
      <c r="P106" s="30"/>
      <c r="Q106" s="30">
        <v>9</v>
      </c>
      <c r="R106" s="30"/>
      <c r="S106" s="30">
        <f t="shared" si="8"/>
        <v>12</v>
      </c>
      <c r="T106" s="30" t="s">
        <v>565</v>
      </c>
      <c r="U106" s="31">
        <f t="shared" si="9"/>
        <v>24</v>
      </c>
    </row>
    <row r="107" spans="2:22" x14ac:dyDescent="0.2">
      <c r="B107" s="51">
        <v>1991</v>
      </c>
      <c r="C107" s="19" t="s">
        <v>610</v>
      </c>
      <c r="D107" s="52" t="s">
        <v>582</v>
      </c>
      <c r="E107" s="52" t="s">
        <v>1</v>
      </c>
      <c r="F107" s="19" t="s">
        <v>1024</v>
      </c>
      <c r="I107" s="30">
        <v>1998</v>
      </c>
      <c r="J107" s="30" t="s">
        <v>595</v>
      </c>
      <c r="K107" s="30" t="s">
        <v>12</v>
      </c>
      <c r="L107" s="30" t="s">
        <v>582</v>
      </c>
      <c r="M107" s="30" t="s">
        <v>936</v>
      </c>
      <c r="N107" s="30" t="s">
        <v>1431</v>
      </c>
      <c r="O107" s="44">
        <v>3</v>
      </c>
      <c r="P107" s="30"/>
      <c r="Q107" s="30"/>
      <c r="R107" s="30">
        <v>12</v>
      </c>
      <c r="S107" s="30">
        <f t="shared" si="8"/>
        <v>15</v>
      </c>
      <c r="T107" s="30"/>
      <c r="U107" s="31">
        <f t="shared" si="9"/>
        <v>15</v>
      </c>
    </row>
    <row r="108" spans="2:22" x14ac:dyDescent="0.2">
      <c r="B108" s="51"/>
      <c r="C108" s="23" t="s">
        <v>611</v>
      </c>
      <c r="D108" s="52"/>
      <c r="E108" s="52"/>
      <c r="F108" s="19" t="s">
        <v>1064</v>
      </c>
      <c r="I108" s="30">
        <v>1997</v>
      </c>
      <c r="J108" s="30" t="s">
        <v>592</v>
      </c>
      <c r="K108" s="30" t="s">
        <v>594</v>
      </c>
      <c r="L108" s="30" t="s">
        <v>582</v>
      </c>
      <c r="M108" s="30" t="s">
        <v>620</v>
      </c>
      <c r="N108" s="30" t="s">
        <v>964</v>
      </c>
      <c r="O108" s="44"/>
      <c r="P108" s="30"/>
      <c r="Q108" s="30"/>
      <c r="R108" s="30"/>
      <c r="S108" s="30">
        <f t="shared" si="8"/>
        <v>0</v>
      </c>
      <c r="T108" s="30"/>
      <c r="U108" s="31">
        <f t="shared" si="9"/>
        <v>0</v>
      </c>
    </row>
    <row r="109" spans="2:22" x14ac:dyDescent="0.2">
      <c r="B109" s="51">
        <v>1991</v>
      </c>
      <c r="C109" s="19" t="s">
        <v>1065</v>
      </c>
      <c r="D109" s="52" t="s">
        <v>599</v>
      </c>
      <c r="E109" s="52" t="s">
        <v>12</v>
      </c>
      <c r="F109" s="19" t="s">
        <v>1049</v>
      </c>
      <c r="I109" s="30">
        <v>1997</v>
      </c>
      <c r="J109" s="30" t="s">
        <v>647</v>
      </c>
      <c r="K109" s="30" t="s">
        <v>12</v>
      </c>
      <c r="L109" s="30" t="s">
        <v>605</v>
      </c>
      <c r="M109" s="30" t="s">
        <v>620</v>
      </c>
      <c r="N109" s="30" t="s">
        <v>1425</v>
      </c>
      <c r="O109" s="44"/>
      <c r="P109" s="30"/>
      <c r="Q109" s="30"/>
      <c r="R109" s="30">
        <v>12</v>
      </c>
      <c r="S109" s="30">
        <f t="shared" si="8"/>
        <v>12</v>
      </c>
      <c r="T109" s="30"/>
      <c r="U109" s="31">
        <f t="shared" si="9"/>
        <v>12</v>
      </c>
    </row>
    <row r="110" spans="2:22" x14ac:dyDescent="0.2">
      <c r="B110" s="51"/>
      <c r="C110" s="22" t="s">
        <v>598</v>
      </c>
      <c r="D110" s="52"/>
      <c r="E110" s="52"/>
      <c r="F110" s="19" t="s">
        <v>984</v>
      </c>
      <c r="I110" s="30">
        <v>1997</v>
      </c>
      <c r="J110" s="30" t="s">
        <v>940</v>
      </c>
      <c r="K110" s="30" t="s">
        <v>594</v>
      </c>
      <c r="L110" s="30" t="s">
        <v>582</v>
      </c>
      <c r="M110" s="30" t="s">
        <v>620</v>
      </c>
      <c r="N110" s="30" t="s">
        <v>1432</v>
      </c>
      <c r="O110" s="44">
        <v>3</v>
      </c>
      <c r="P110" s="30"/>
      <c r="Q110" s="30"/>
      <c r="R110" s="30"/>
      <c r="S110" s="30">
        <f t="shared" si="8"/>
        <v>3</v>
      </c>
      <c r="T110" s="30"/>
      <c r="U110" s="31">
        <f t="shared" si="9"/>
        <v>3</v>
      </c>
    </row>
    <row r="111" spans="2:22" x14ac:dyDescent="0.2">
      <c r="B111" s="51">
        <v>1990</v>
      </c>
      <c r="C111" s="19" t="s">
        <v>647</v>
      </c>
      <c r="D111" s="52" t="s">
        <v>582</v>
      </c>
      <c r="E111" s="52" t="s">
        <v>1059</v>
      </c>
      <c r="F111" s="19" t="s">
        <v>1024</v>
      </c>
      <c r="I111" s="30">
        <v>1997</v>
      </c>
      <c r="J111" s="30" t="s">
        <v>595</v>
      </c>
      <c r="K111" s="30" t="s">
        <v>1</v>
      </c>
      <c r="L111" s="30" t="s">
        <v>582</v>
      </c>
      <c r="M111" s="30" t="s">
        <v>620</v>
      </c>
      <c r="N111" s="30" t="s">
        <v>1141</v>
      </c>
      <c r="O111" s="44">
        <v>3</v>
      </c>
      <c r="P111" s="30"/>
      <c r="Q111" s="30"/>
      <c r="R111" s="30"/>
      <c r="S111" s="30">
        <f t="shared" si="8"/>
        <v>3</v>
      </c>
      <c r="T111" s="30"/>
      <c r="U111" s="31">
        <f t="shared" si="9"/>
        <v>3</v>
      </c>
    </row>
    <row r="112" spans="2:22" x14ac:dyDescent="0.2">
      <c r="B112" s="51"/>
      <c r="C112" s="22" t="s">
        <v>593</v>
      </c>
      <c r="D112" s="52"/>
      <c r="E112" s="52"/>
      <c r="F112" s="19" t="s">
        <v>1066</v>
      </c>
      <c r="I112" s="30">
        <v>1997</v>
      </c>
      <c r="J112" s="30" t="s">
        <v>616</v>
      </c>
      <c r="K112" s="30" t="s">
        <v>12</v>
      </c>
      <c r="L112" s="30" t="s">
        <v>582</v>
      </c>
      <c r="M112" s="30" t="s">
        <v>620</v>
      </c>
      <c r="N112" s="30" t="s">
        <v>1433</v>
      </c>
      <c r="O112" s="44">
        <v>3</v>
      </c>
      <c r="P112" s="30"/>
      <c r="Q112" s="30"/>
      <c r="R112" s="30">
        <v>12</v>
      </c>
      <c r="S112" s="30">
        <f t="shared" si="8"/>
        <v>15</v>
      </c>
      <c r="T112" s="30"/>
      <c r="U112" s="31">
        <f t="shared" si="9"/>
        <v>15</v>
      </c>
    </row>
    <row r="113" spans="2:22" x14ac:dyDescent="0.2">
      <c r="B113" s="51">
        <v>1990</v>
      </c>
      <c r="C113" s="19" t="s">
        <v>668</v>
      </c>
      <c r="D113" s="52" t="s">
        <v>582</v>
      </c>
      <c r="E113" s="52" t="s">
        <v>1059</v>
      </c>
      <c r="F113" s="19" t="s">
        <v>1049</v>
      </c>
      <c r="I113" s="30">
        <v>1996</v>
      </c>
      <c r="J113" s="30" t="s">
        <v>631</v>
      </c>
      <c r="K113" s="30" t="s">
        <v>1</v>
      </c>
      <c r="L113" s="30" t="s">
        <v>582</v>
      </c>
      <c r="M113" s="30" t="s">
        <v>620</v>
      </c>
      <c r="N113" s="30" t="s">
        <v>1374</v>
      </c>
      <c r="O113" s="44">
        <v>3</v>
      </c>
      <c r="P113" s="30"/>
      <c r="Q113" s="30"/>
      <c r="R113" s="30"/>
      <c r="S113" s="30">
        <f t="shared" si="8"/>
        <v>3</v>
      </c>
      <c r="T113" s="30"/>
      <c r="U113" s="31">
        <f t="shared" si="9"/>
        <v>3</v>
      </c>
    </row>
    <row r="114" spans="2:22" x14ac:dyDescent="0.2">
      <c r="B114" s="51"/>
      <c r="C114" s="22" t="s">
        <v>1046</v>
      </c>
      <c r="D114" s="52"/>
      <c r="E114" s="52"/>
      <c r="F114" s="19" t="s">
        <v>1067</v>
      </c>
      <c r="I114" s="30">
        <v>1995</v>
      </c>
      <c r="J114" s="30" t="s">
        <v>588</v>
      </c>
      <c r="K114" s="30" t="s">
        <v>1</v>
      </c>
      <c r="L114" s="30" t="s">
        <v>582</v>
      </c>
      <c r="M114" s="30" t="s">
        <v>620</v>
      </c>
      <c r="N114" s="30" t="s">
        <v>1434</v>
      </c>
      <c r="O114" s="44">
        <v>3</v>
      </c>
      <c r="P114" s="30"/>
      <c r="Q114" s="30"/>
      <c r="R114" s="30"/>
      <c r="S114" s="30">
        <f t="shared" si="8"/>
        <v>3</v>
      </c>
      <c r="T114" s="30"/>
      <c r="U114" s="31">
        <f t="shared" si="9"/>
        <v>3</v>
      </c>
    </row>
    <row r="115" spans="2:22" x14ac:dyDescent="0.2">
      <c r="I115" s="30">
        <v>1994</v>
      </c>
      <c r="J115" s="30" t="s">
        <v>648</v>
      </c>
      <c r="K115" s="30" t="s">
        <v>17</v>
      </c>
      <c r="L115" s="30" t="s">
        <v>582</v>
      </c>
      <c r="M115" s="30" t="s">
        <v>620</v>
      </c>
      <c r="N115" s="30" t="s">
        <v>1435</v>
      </c>
      <c r="O115" s="44"/>
      <c r="P115" s="30">
        <v>6</v>
      </c>
      <c r="Q115" s="30"/>
      <c r="R115" s="30"/>
      <c r="S115" s="30">
        <f t="shared" si="8"/>
        <v>6</v>
      </c>
      <c r="T115" s="30"/>
      <c r="U115" s="31">
        <f t="shared" si="9"/>
        <v>6</v>
      </c>
    </row>
    <row r="116" spans="2:22" x14ac:dyDescent="0.2">
      <c r="B116" s="19" t="s">
        <v>1069</v>
      </c>
      <c r="I116" s="30">
        <v>1993</v>
      </c>
      <c r="J116" s="30" t="s">
        <v>632</v>
      </c>
      <c r="K116" s="30" t="s">
        <v>17</v>
      </c>
      <c r="L116" s="30" t="s">
        <v>582</v>
      </c>
      <c r="M116" s="30" t="s">
        <v>936</v>
      </c>
      <c r="N116" s="30" t="s">
        <v>1436</v>
      </c>
      <c r="O116" s="44">
        <v>9</v>
      </c>
      <c r="P116" s="30">
        <v>6</v>
      </c>
      <c r="Q116" s="30"/>
      <c r="R116" s="30"/>
      <c r="S116" s="30">
        <f t="shared" si="8"/>
        <v>15</v>
      </c>
      <c r="T116" s="30"/>
      <c r="U116" s="31">
        <f t="shared" si="9"/>
        <v>15</v>
      </c>
    </row>
    <row r="117" spans="2:22" x14ac:dyDescent="0.2">
      <c r="B117" s="51">
        <v>2001</v>
      </c>
      <c r="C117" s="19" t="s">
        <v>586</v>
      </c>
      <c r="D117" s="52" t="s">
        <v>582</v>
      </c>
      <c r="E117" s="52" t="s">
        <v>1</v>
      </c>
      <c r="F117" s="19" t="s">
        <v>1024</v>
      </c>
      <c r="V117" s="33">
        <f>SUM(U101:U116)</f>
        <v>165</v>
      </c>
    </row>
    <row r="118" spans="2:22" x14ac:dyDescent="0.2">
      <c r="B118" s="51"/>
      <c r="C118" s="24" t="s">
        <v>1070</v>
      </c>
      <c r="D118" s="52"/>
      <c r="E118" s="52"/>
      <c r="F118" s="19" t="s">
        <v>1071</v>
      </c>
      <c r="I118" s="19" t="str">
        <f>B38</f>
        <v>Pete Sampras vs. Boris Becker (Sampras led, 12-7)</v>
      </c>
    </row>
    <row r="119" spans="2:22" x14ac:dyDescent="0.2">
      <c r="B119" s="51">
        <v>1998</v>
      </c>
      <c r="C119" s="19" t="s">
        <v>628</v>
      </c>
      <c r="D119" s="52" t="s">
        <v>585</v>
      </c>
      <c r="E119" s="52" t="s">
        <v>1</v>
      </c>
      <c r="F119" s="19" t="s">
        <v>1072</v>
      </c>
      <c r="I119" s="30">
        <v>1997</v>
      </c>
      <c r="J119" s="30" t="s">
        <v>610</v>
      </c>
      <c r="K119" s="30" t="s">
        <v>9</v>
      </c>
      <c r="L119" s="30" t="s">
        <v>582</v>
      </c>
      <c r="M119" s="30" t="s">
        <v>1024</v>
      </c>
      <c r="N119" s="30" t="s">
        <v>1025</v>
      </c>
      <c r="O119" s="44">
        <v>3</v>
      </c>
      <c r="P119" s="30"/>
      <c r="Q119" s="30"/>
      <c r="R119" s="30"/>
      <c r="S119" s="30">
        <f t="shared" ref="S119:S137" si="10">SUM(O119:R119)</f>
        <v>3</v>
      </c>
      <c r="T119" s="30"/>
      <c r="U119" s="31">
        <f t="shared" ref="U119:U137" si="11">IF(T119="Yes",S119*2,S119)</f>
        <v>3</v>
      </c>
    </row>
    <row r="120" spans="2:22" x14ac:dyDescent="0.2">
      <c r="B120" s="51"/>
      <c r="C120" s="24" t="s">
        <v>619</v>
      </c>
      <c r="D120" s="52"/>
      <c r="E120" s="52"/>
      <c r="F120" s="19" t="s">
        <v>1073</v>
      </c>
      <c r="I120" s="30">
        <v>1997</v>
      </c>
      <c r="J120" s="30" t="s">
        <v>597</v>
      </c>
      <c r="K120" s="30" t="s">
        <v>17</v>
      </c>
      <c r="L120" s="30" t="s">
        <v>599</v>
      </c>
      <c r="M120" s="30" t="s">
        <v>1024</v>
      </c>
      <c r="N120" s="30" t="s">
        <v>1026</v>
      </c>
      <c r="O120" s="44">
        <v>3</v>
      </c>
      <c r="P120" s="30">
        <v>6</v>
      </c>
      <c r="Q120" s="30"/>
      <c r="R120" s="30"/>
      <c r="S120" s="30">
        <f t="shared" si="10"/>
        <v>9</v>
      </c>
      <c r="T120" s="30" t="s">
        <v>565</v>
      </c>
      <c r="U120" s="31">
        <f t="shared" si="11"/>
        <v>18</v>
      </c>
    </row>
    <row r="121" spans="2:22" x14ac:dyDescent="0.2">
      <c r="B121" s="51">
        <v>1996</v>
      </c>
      <c r="C121" s="19" t="s">
        <v>1045</v>
      </c>
      <c r="D121" s="52" t="s">
        <v>582</v>
      </c>
      <c r="E121" s="52" t="s">
        <v>12</v>
      </c>
      <c r="F121" s="19" t="s">
        <v>1024</v>
      </c>
      <c r="I121" s="30">
        <v>1996</v>
      </c>
      <c r="J121" s="30" t="s">
        <v>592</v>
      </c>
      <c r="K121" s="30" t="s">
        <v>12</v>
      </c>
      <c r="L121" s="30" t="s">
        <v>582</v>
      </c>
      <c r="M121" s="30" t="s">
        <v>1024</v>
      </c>
      <c r="N121" s="30" t="s">
        <v>1028</v>
      </c>
      <c r="O121" s="44">
        <v>9</v>
      </c>
      <c r="P121" s="30"/>
      <c r="Q121" s="30"/>
      <c r="R121" s="30">
        <v>12</v>
      </c>
      <c r="S121" s="30">
        <f t="shared" si="10"/>
        <v>21</v>
      </c>
      <c r="T121" s="30" t="s">
        <v>565</v>
      </c>
      <c r="U121" s="31">
        <f t="shared" si="11"/>
        <v>42</v>
      </c>
    </row>
    <row r="122" spans="2:22" x14ac:dyDescent="0.2">
      <c r="B122" s="51"/>
      <c r="C122" s="24" t="s">
        <v>1046</v>
      </c>
      <c r="D122" s="52"/>
      <c r="E122" s="52"/>
      <c r="F122" s="19" t="s">
        <v>1074</v>
      </c>
      <c r="I122" s="30">
        <v>1996</v>
      </c>
      <c r="J122" s="30" t="s">
        <v>592</v>
      </c>
      <c r="K122" s="30" t="s">
        <v>594</v>
      </c>
      <c r="L122" s="30" t="s">
        <v>582</v>
      </c>
      <c r="M122" s="30" t="s">
        <v>695</v>
      </c>
      <c r="N122" s="30" t="s">
        <v>1027</v>
      </c>
      <c r="O122" s="44">
        <v>6</v>
      </c>
      <c r="P122" s="30"/>
      <c r="Q122" s="30"/>
      <c r="R122" s="30"/>
      <c r="S122" s="30">
        <f t="shared" si="10"/>
        <v>6</v>
      </c>
      <c r="T122" s="30" t="s">
        <v>565</v>
      </c>
      <c r="U122" s="31">
        <f t="shared" si="11"/>
        <v>12</v>
      </c>
    </row>
    <row r="123" spans="2:22" x14ac:dyDescent="0.2">
      <c r="B123" s="51">
        <v>1996</v>
      </c>
      <c r="C123" s="19" t="s">
        <v>631</v>
      </c>
      <c r="D123" s="52" t="s">
        <v>582</v>
      </c>
      <c r="E123" s="52" t="s">
        <v>12</v>
      </c>
      <c r="F123" s="19" t="s">
        <v>1024</v>
      </c>
      <c r="I123" s="30">
        <v>1996</v>
      </c>
      <c r="J123" s="30" t="s">
        <v>606</v>
      </c>
      <c r="K123" s="30" t="s">
        <v>12</v>
      </c>
      <c r="L123" s="30" t="s">
        <v>582</v>
      </c>
      <c r="M123" s="30" t="s">
        <v>695</v>
      </c>
      <c r="N123" s="30" t="s">
        <v>1041</v>
      </c>
      <c r="O123" s="44"/>
      <c r="P123" s="30"/>
      <c r="Q123" s="30"/>
      <c r="R123" s="30">
        <v>12</v>
      </c>
      <c r="S123" s="30">
        <f t="shared" si="10"/>
        <v>12</v>
      </c>
      <c r="T123" s="30"/>
      <c r="U123" s="31">
        <f t="shared" si="11"/>
        <v>12</v>
      </c>
    </row>
    <row r="124" spans="2:22" x14ac:dyDescent="0.2">
      <c r="B124" s="51"/>
      <c r="C124" s="24" t="s">
        <v>631</v>
      </c>
      <c r="D124" s="52"/>
      <c r="E124" s="52"/>
      <c r="F124" s="19" t="s">
        <v>1011</v>
      </c>
      <c r="I124" s="30">
        <v>1995</v>
      </c>
      <c r="J124" s="30" t="s">
        <v>592</v>
      </c>
      <c r="K124" s="30" t="s">
        <v>594</v>
      </c>
      <c r="L124" s="30" t="s">
        <v>582</v>
      </c>
      <c r="M124" s="30" t="s">
        <v>1024</v>
      </c>
      <c r="N124" s="30" t="s">
        <v>1029</v>
      </c>
      <c r="O124" s="44">
        <v>3</v>
      </c>
      <c r="P124" s="30"/>
      <c r="Q124" s="30"/>
      <c r="R124" s="30"/>
      <c r="S124" s="30">
        <f t="shared" si="10"/>
        <v>3</v>
      </c>
      <c r="T124" s="30" t="s">
        <v>565</v>
      </c>
      <c r="U124" s="31">
        <f t="shared" si="11"/>
        <v>6</v>
      </c>
    </row>
    <row r="125" spans="2:22" x14ac:dyDescent="0.2">
      <c r="B125" s="51">
        <v>1996</v>
      </c>
      <c r="C125" s="19" t="s">
        <v>645</v>
      </c>
      <c r="D125" s="52" t="s">
        <v>582</v>
      </c>
      <c r="E125" s="52" t="s">
        <v>5</v>
      </c>
      <c r="F125" s="19" t="s">
        <v>1024</v>
      </c>
      <c r="I125" s="30">
        <v>1995</v>
      </c>
      <c r="J125" s="30" t="s">
        <v>610</v>
      </c>
      <c r="K125" s="30" t="s">
        <v>12</v>
      </c>
      <c r="L125" s="30" t="s">
        <v>582</v>
      </c>
      <c r="M125" s="30" t="s">
        <v>1024</v>
      </c>
      <c r="N125" s="30" t="s">
        <v>1030</v>
      </c>
      <c r="O125" s="44">
        <v>3</v>
      </c>
      <c r="P125" s="30"/>
      <c r="Q125" s="30"/>
      <c r="R125" s="30">
        <v>12</v>
      </c>
      <c r="S125" s="30">
        <f t="shared" si="10"/>
        <v>15</v>
      </c>
      <c r="T125" s="30"/>
      <c r="U125" s="31">
        <f t="shared" si="11"/>
        <v>15</v>
      </c>
    </row>
    <row r="126" spans="2:22" x14ac:dyDescent="0.2">
      <c r="B126" s="51"/>
      <c r="C126" s="24" t="s">
        <v>1075</v>
      </c>
      <c r="D126" s="52"/>
      <c r="E126" s="52"/>
      <c r="F126" s="19" t="s">
        <v>1008</v>
      </c>
      <c r="I126" s="30">
        <v>1995</v>
      </c>
      <c r="J126" s="30" t="s">
        <v>597</v>
      </c>
      <c r="K126" s="30" t="s">
        <v>12</v>
      </c>
      <c r="L126" s="30" t="s">
        <v>599</v>
      </c>
      <c r="M126" s="30" t="s">
        <v>1024</v>
      </c>
      <c r="N126" s="30" t="s">
        <v>1031</v>
      </c>
      <c r="O126" s="44">
        <v>3</v>
      </c>
      <c r="P126" s="30"/>
      <c r="Q126" s="30"/>
      <c r="R126" s="30">
        <v>12</v>
      </c>
      <c r="S126" s="30">
        <f t="shared" si="10"/>
        <v>15</v>
      </c>
      <c r="T126" s="30" t="s">
        <v>565</v>
      </c>
      <c r="U126" s="31">
        <f t="shared" si="11"/>
        <v>30</v>
      </c>
    </row>
    <row r="127" spans="2:22" x14ac:dyDescent="0.2">
      <c r="B127" s="51">
        <v>1995</v>
      </c>
      <c r="C127" s="19" t="s">
        <v>592</v>
      </c>
      <c r="D127" s="52" t="s">
        <v>582</v>
      </c>
      <c r="E127" s="52" t="s">
        <v>5</v>
      </c>
      <c r="F127" s="19" t="s">
        <v>1072</v>
      </c>
      <c r="I127" s="30">
        <v>1994</v>
      </c>
      <c r="J127" s="30" t="s">
        <v>592</v>
      </c>
      <c r="K127" s="30" t="s">
        <v>12</v>
      </c>
      <c r="L127" s="30" t="s">
        <v>582</v>
      </c>
      <c r="M127" s="30" t="s">
        <v>1024</v>
      </c>
      <c r="N127" s="30" t="s">
        <v>1033</v>
      </c>
      <c r="O127" s="44"/>
      <c r="P127" s="30"/>
      <c r="Q127" s="30"/>
      <c r="R127" s="30">
        <v>12</v>
      </c>
      <c r="S127" s="30">
        <f t="shared" si="10"/>
        <v>12</v>
      </c>
      <c r="T127" s="30" t="s">
        <v>565</v>
      </c>
      <c r="U127" s="31">
        <f t="shared" si="11"/>
        <v>24</v>
      </c>
    </row>
    <row r="128" spans="2:22" x14ac:dyDescent="0.2">
      <c r="B128" s="51"/>
      <c r="C128" s="24" t="s">
        <v>593</v>
      </c>
      <c r="D128" s="52"/>
      <c r="E128" s="52"/>
      <c r="F128" s="19" t="s">
        <v>984</v>
      </c>
      <c r="I128" s="30">
        <v>1994</v>
      </c>
      <c r="J128" s="30" t="s">
        <v>592</v>
      </c>
      <c r="K128" s="30" t="s">
        <v>594</v>
      </c>
      <c r="L128" s="30" t="s">
        <v>582</v>
      </c>
      <c r="M128" s="30" t="s">
        <v>695</v>
      </c>
      <c r="N128" s="30" t="s">
        <v>1032</v>
      </c>
      <c r="O128" s="44"/>
      <c r="P128" s="30"/>
      <c r="Q128" s="30"/>
      <c r="R128" s="30"/>
      <c r="S128" s="30">
        <f t="shared" si="10"/>
        <v>0</v>
      </c>
      <c r="T128" s="30" t="s">
        <v>565</v>
      </c>
      <c r="U128" s="31">
        <f t="shared" si="11"/>
        <v>0</v>
      </c>
    </row>
    <row r="129" spans="2:22" x14ac:dyDescent="0.2">
      <c r="B129" s="51">
        <v>1995</v>
      </c>
      <c r="C129" s="19" t="s">
        <v>590</v>
      </c>
      <c r="D129" s="52" t="s">
        <v>582</v>
      </c>
      <c r="E129" s="52" t="s">
        <v>5</v>
      </c>
      <c r="F129" s="19" t="s">
        <v>1024</v>
      </c>
      <c r="I129" s="30">
        <v>1994</v>
      </c>
      <c r="J129" s="30" t="s">
        <v>682</v>
      </c>
      <c r="K129" s="30" t="s">
        <v>5</v>
      </c>
      <c r="L129" s="30" t="s">
        <v>582</v>
      </c>
      <c r="M129" s="30" t="s">
        <v>695</v>
      </c>
      <c r="N129" s="30" t="s">
        <v>984</v>
      </c>
      <c r="O129" s="44"/>
      <c r="P129" s="30"/>
      <c r="Q129" s="30">
        <v>9</v>
      </c>
      <c r="R129" s="30"/>
      <c r="S129" s="30">
        <f t="shared" si="10"/>
        <v>9</v>
      </c>
      <c r="T129" s="30"/>
      <c r="U129" s="31">
        <f t="shared" si="11"/>
        <v>9</v>
      </c>
    </row>
    <row r="130" spans="2:22" x14ac:dyDescent="0.2">
      <c r="B130" s="51"/>
      <c r="C130" s="24" t="s">
        <v>591</v>
      </c>
      <c r="D130" s="52"/>
      <c r="E130" s="52"/>
      <c r="F130" s="19" t="s">
        <v>1076</v>
      </c>
      <c r="I130" s="30">
        <v>1994</v>
      </c>
      <c r="J130" s="30" t="s">
        <v>628</v>
      </c>
      <c r="K130" s="30" t="s">
        <v>12</v>
      </c>
      <c r="L130" s="30" t="s">
        <v>585</v>
      </c>
      <c r="M130" s="30" t="s">
        <v>1024</v>
      </c>
      <c r="N130" s="30" t="s">
        <v>1034</v>
      </c>
      <c r="O130" s="30"/>
      <c r="P130" s="30"/>
      <c r="Q130" s="30"/>
      <c r="R130" s="30">
        <v>12</v>
      </c>
      <c r="S130" s="30">
        <f t="shared" si="10"/>
        <v>12</v>
      </c>
      <c r="T130" s="30"/>
      <c r="U130" s="31">
        <f t="shared" si="11"/>
        <v>12</v>
      </c>
    </row>
    <row r="131" spans="2:22" x14ac:dyDescent="0.2">
      <c r="B131" s="51">
        <v>1994</v>
      </c>
      <c r="C131" s="19" t="s">
        <v>647</v>
      </c>
      <c r="D131" s="52" t="s">
        <v>582</v>
      </c>
      <c r="E131" s="52" t="s">
        <v>17</v>
      </c>
      <c r="F131" s="19" t="s">
        <v>1024</v>
      </c>
      <c r="I131" s="30">
        <v>1993</v>
      </c>
      <c r="J131" s="30" t="s">
        <v>597</v>
      </c>
      <c r="K131" s="30" t="s">
        <v>5</v>
      </c>
      <c r="L131" s="30" t="s">
        <v>599</v>
      </c>
      <c r="M131" s="30" t="s">
        <v>1024</v>
      </c>
      <c r="N131" s="30" t="s">
        <v>1035</v>
      </c>
      <c r="O131" s="30">
        <v>3</v>
      </c>
      <c r="P131" s="30"/>
      <c r="Q131" s="30">
        <v>9</v>
      </c>
      <c r="R131" s="30"/>
      <c r="S131" s="30">
        <f t="shared" si="10"/>
        <v>12</v>
      </c>
      <c r="T131" s="30" t="s">
        <v>565</v>
      </c>
      <c r="U131" s="31">
        <f t="shared" si="11"/>
        <v>24</v>
      </c>
    </row>
    <row r="132" spans="2:22" x14ac:dyDescent="0.2">
      <c r="B132" s="51"/>
      <c r="C132" s="24" t="s">
        <v>593</v>
      </c>
      <c r="D132" s="52"/>
      <c r="E132" s="52"/>
      <c r="F132" s="19" t="s">
        <v>1013</v>
      </c>
      <c r="I132" s="30">
        <v>1992</v>
      </c>
      <c r="J132" s="30" t="s">
        <v>592</v>
      </c>
      <c r="K132" s="30" t="s">
        <v>594</v>
      </c>
      <c r="L132" s="30" t="s">
        <v>582</v>
      </c>
      <c r="M132" s="30" t="s">
        <v>1024</v>
      </c>
      <c r="N132" s="30" t="s">
        <v>1036</v>
      </c>
      <c r="O132" s="30">
        <v>6</v>
      </c>
      <c r="P132" s="30"/>
      <c r="Q132" s="30">
        <v>9</v>
      </c>
      <c r="R132" s="30"/>
      <c r="S132" s="30">
        <f t="shared" si="10"/>
        <v>15</v>
      </c>
      <c r="T132" s="30" t="s">
        <v>565</v>
      </c>
      <c r="U132" s="31">
        <f t="shared" si="11"/>
        <v>30</v>
      </c>
    </row>
    <row r="133" spans="2:22" x14ac:dyDescent="0.2">
      <c r="B133" s="51">
        <v>1994</v>
      </c>
      <c r="C133" s="19" t="s">
        <v>597</v>
      </c>
      <c r="D133" s="52" t="s">
        <v>599</v>
      </c>
      <c r="E133" s="52" t="s">
        <v>17</v>
      </c>
      <c r="F133" s="19" t="s">
        <v>1024</v>
      </c>
      <c r="I133" s="30">
        <v>1992</v>
      </c>
      <c r="J133" s="30" t="s">
        <v>632</v>
      </c>
      <c r="K133" s="30" t="s">
        <v>5</v>
      </c>
      <c r="L133" s="30" t="s">
        <v>582</v>
      </c>
      <c r="M133" s="30" t="s">
        <v>1024</v>
      </c>
      <c r="N133" s="30" t="s">
        <v>1038</v>
      </c>
      <c r="O133" s="30">
        <v>6</v>
      </c>
      <c r="P133" s="30"/>
      <c r="Q133" s="30">
        <v>9</v>
      </c>
      <c r="R133" s="30"/>
      <c r="S133" s="30">
        <f t="shared" si="10"/>
        <v>15</v>
      </c>
      <c r="T133" s="30"/>
      <c r="U133" s="31">
        <f t="shared" si="11"/>
        <v>15</v>
      </c>
    </row>
    <row r="134" spans="2:22" x14ac:dyDescent="0.2">
      <c r="B134" s="51"/>
      <c r="C134" s="24" t="s">
        <v>598</v>
      </c>
      <c r="D134" s="52"/>
      <c r="E134" s="52"/>
      <c r="F134" s="19" t="s">
        <v>1014</v>
      </c>
      <c r="I134" s="30">
        <v>1991</v>
      </c>
      <c r="J134" s="30" t="s">
        <v>592</v>
      </c>
      <c r="K134" s="30" t="s">
        <v>594</v>
      </c>
      <c r="L134" s="30" t="s">
        <v>582</v>
      </c>
      <c r="M134" s="30" t="s">
        <v>695</v>
      </c>
      <c r="N134" s="30" t="s">
        <v>1039</v>
      </c>
      <c r="O134" s="30">
        <v>3</v>
      </c>
      <c r="P134" s="30"/>
      <c r="Q134" s="30"/>
      <c r="R134" s="30"/>
      <c r="S134" s="30">
        <f t="shared" si="10"/>
        <v>3</v>
      </c>
      <c r="T134" s="30" t="s">
        <v>565</v>
      </c>
      <c r="U134" s="31">
        <f t="shared" si="11"/>
        <v>6</v>
      </c>
    </row>
    <row r="135" spans="2:22" x14ac:dyDescent="0.2">
      <c r="B135" s="51">
        <v>1994</v>
      </c>
      <c r="C135" s="19" t="s">
        <v>922</v>
      </c>
      <c r="D135" s="52" t="s">
        <v>582</v>
      </c>
      <c r="E135" s="52" t="s">
        <v>12</v>
      </c>
      <c r="F135" s="19" t="s">
        <v>1024</v>
      </c>
      <c r="I135" s="30">
        <v>1991</v>
      </c>
      <c r="J135" s="30" t="s">
        <v>682</v>
      </c>
      <c r="K135" s="30" t="s">
        <v>17</v>
      </c>
      <c r="L135" s="30" t="s">
        <v>582</v>
      </c>
      <c r="M135" s="30" t="s">
        <v>695</v>
      </c>
      <c r="N135" s="30" t="s">
        <v>1032</v>
      </c>
      <c r="O135" s="30"/>
      <c r="P135" s="30">
        <v>6</v>
      </c>
      <c r="Q135" s="30"/>
      <c r="R135" s="30"/>
      <c r="S135" s="30">
        <f t="shared" si="10"/>
        <v>6</v>
      </c>
      <c r="T135" s="30"/>
      <c r="U135" s="31">
        <f t="shared" si="11"/>
        <v>6</v>
      </c>
    </row>
    <row r="136" spans="2:22" x14ac:dyDescent="0.2">
      <c r="B136" s="51"/>
      <c r="C136" s="24" t="s">
        <v>613</v>
      </c>
      <c r="D136" s="52"/>
      <c r="E136" s="52"/>
      <c r="F136" s="19" t="s">
        <v>976</v>
      </c>
      <c r="I136" s="30">
        <v>1991</v>
      </c>
      <c r="J136" s="30" t="s">
        <v>632</v>
      </c>
      <c r="K136" s="30" t="s">
        <v>12</v>
      </c>
      <c r="L136" s="30" t="s">
        <v>582</v>
      </c>
      <c r="M136" s="30" t="s">
        <v>1024</v>
      </c>
      <c r="N136" s="30" t="s">
        <v>1040</v>
      </c>
      <c r="O136" s="30">
        <v>3</v>
      </c>
      <c r="P136" s="30"/>
      <c r="Q136" s="30"/>
      <c r="R136" s="30">
        <v>12</v>
      </c>
      <c r="S136" s="30">
        <f t="shared" si="10"/>
        <v>15</v>
      </c>
      <c r="T136" s="30"/>
      <c r="U136" s="31">
        <f t="shared" si="11"/>
        <v>15</v>
      </c>
    </row>
    <row r="137" spans="2:22" x14ac:dyDescent="0.2">
      <c r="B137" s="51">
        <v>1993</v>
      </c>
      <c r="C137" s="19" t="s">
        <v>647</v>
      </c>
      <c r="D137" s="52" t="s">
        <v>582</v>
      </c>
      <c r="E137" s="52" t="s">
        <v>17</v>
      </c>
      <c r="F137" s="19" t="s">
        <v>1024</v>
      </c>
      <c r="I137" s="30">
        <v>1990</v>
      </c>
      <c r="J137" s="30" t="s">
        <v>682</v>
      </c>
      <c r="K137" s="30" t="s">
        <v>5</v>
      </c>
      <c r="L137" s="30" t="s">
        <v>582</v>
      </c>
      <c r="M137" s="30" t="s">
        <v>695</v>
      </c>
      <c r="N137" s="30" t="s">
        <v>984</v>
      </c>
      <c r="O137" s="30"/>
      <c r="P137" s="30"/>
      <c r="Q137" s="30">
        <v>9</v>
      </c>
      <c r="R137" s="30"/>
      <c r="S137" s="30">
        <f t="shared" si="10"/>
        <v>9</v>
      </c>
      <c r="T137" s="30"/>
      <c r="U137" s="31">
        <f t="shared" si="11"/>
        <v>9</v>
      </c>
    </row>
    <row r="138" spans="2:22" x14ac:dyDescent="0.2">
      <c r="B138" s="51"/>
      <c r="C138" s="24" t="s">
        <v>593</v>
      </c>
      <c r="D138" s="52"/>
      <c r="E138" s="52"/>
      <c r="F138" s="19" t="s">
        <v>1067</v>
      </c>
      <c r="V138" s="33">
        <f>SUM(U119:U137)</f>
        <v>288</v>
      </c>
    </row>
    <row r="139" spans="2:22" x14ac:dyDescent="0.2">
      <c r="B139" s="51">
        <v>1993</v>
      </c>
      <c r="C139" s="19" t="s">
        <v>1045</v>
      </c>
      <c r="D139" s="52" t="s">
        <v>582</v>
      </c>
      <c r="E139" s="52" t="s">
        <v>17</v>
      </c>
      <c r="F139" s="19" t="s">
        <v>1024</v>
      </c>
      <c r="I139" s="19" t="s">
        <v>1086</v>
      </c>
    </row>
    <row r="140" spans="2:22" x14ac:dyDescent="0.2">
      <c r="B140" s="51"/>
      <c r="C140" s="24" t="s">
        <v>1046</v>
      </c>
      <c r="D140" s="52"/>
      <c r="E140" s="52"/>
      <c r="F140" s="19" t="s">
        <v>1077</v>
      </c>
      <c r="I140" s="30">
        <f>B$79</f>
        <v>1999</v>
      </c>
      <c r="J140" s="30" t="str">
        <f>C$79</f>
        <v>London / Queen's Club</v>
      </c>
      <c r="K140" s="30" t="str">
        <f>E$79</f>
        <v>Q</v>
      </c>
      <c r="L140" s="30" t="str">
        <f>D$79</f>
        <v>Grass</v>
      </c>
      <c r="M140" s="30" t="str">
        <f>F$79</f>
        <v>Sampras, Pete</v>
      </c>
      <c r="N140" s="30" t="str">
        <f>F$80</f>
        <v>7-5, 6-4</v>
      </c>
      <c r="O140" s="30"/>
      <c r="P140" s="30">
        <v>6</v>
      </c>
      <c r="Q140" s="30"/>
      <c r="R140" s="30"/>
      <c r="S140" s="30">
        <f t="shared" ref="S140:S157" si="12">SUM(O140:R140)</f>
        <v>6</v>
      </c>
      <c r="T140" s="30"/>
      <c r="U140" s="31">
        <f t="shared" ref="U140:U157" si="13">IF(T140="Yes",S140*2,S140)</f>
        <v>6</v>
      </c>
    </row>
    <row r="141" spans="2:22" x14ac:dyDescent="0.2">
      <c r="B141" s="51">
        <v>1992</v>
      </c>
      <c r="C141" s="19" t="s">
        <v>608</v>
      </c>
      <c r="D141" s="52" t="s">
        <v>582</v>
      </c>
      <c r="E141" s="52" t="s">
        <v>17</v>
      </c>
      <c r="F141" s="19" t="s">
        <v>1072</v>
      </c>
      <c r="I141" s="30">
        <f>B$81</f>
        <v>1998</v>
      </c>
      <c r="J141" s="30" t="str">
        <f>C$81</f>
        <v>Wimbledon</v>
      </c>
      <c r="K141" s="30" t="str">
        <f>E$81</f>
        <v>F</v>
      </c>
      <c r="L141" s="30" t="str">
        <f>D$81</f>
        <v>Grass</v>
      </c>
      <c r="M141" s="30" t="str">
        <f>F$81</f>
        <v>Sampras, Pete</v>
      </c>
      <c r="N141" s="30" t="str">
        <f>F$82</f>
        <v>6-7 (2), 7-6 (9), 6-4, 3-6, 6-3</v>
      </c>
      <c r="O141" s="30">
        <v>6</v>
      </c>
      <c r="P141" s="30"/>
      <c r="Q141" s="30"/>
      <c r="R141" s="30">
        <v>12</v>
      </c>
      <c r="S141" s="30">
        <f t="shared" si="12"/>
        <v>18</v>
      </c>
      <c r="T141" s="30" t="s">
        <v>565</v>
      </c>
      <c r="U141" s="31">
        <f t="shared" si="13"/>
        <v>36</v>
      </c>
    </row>
    <row r="142" spans="2:22" x14ac:dyDescent="0.2">
      <c r="B142" s="51"/>
      <c r="C142" s="24" t="s">
        <v>1078</v>
      </c>
      <c r="D142" s="52"/>
      <c r="E142" s="52"/>
      <c r="F142" s="19" t="s">
        <v>1079</v>
      </c>
      <c r="I142" s="30">
        <f>B$83</f>
        <v>1996</v>
      </c>
      <c r="J142" s="30" t="str">
        <f>C$83</f>
        <v>ATP Tour World Championship</v>
      </c>
      <c r="K142" s="30" t="str">
        <f>E$83</f>
        <v>S</v>
      </c>
      <c r="L142" s="30" t="str">
        <f>D$83</f>
        <v>Hard</v>
      </c>
      <c r="M142" s="30" t="str">
        <f>F$83</f>
        <v>Sampras, Pete</v>
      </c>
      <c r="N142" s="30" t="str">
        <f>F$84</f>
        <v>6-7 (6), 7-6 (4), 7-5</v>
      </c>
      <c r="O142" s="30">
        <v>6</v>
      </c>
      <c r="P142" s="30"/>
      <c r="Q142" s="30">
        <v>9</v>
      </c>
      <c r="R142" s="30"/>
      <c r="S142" s="30">
        <f t="shared" si="12"/>
        <v>15</v>
      </c>
      <c r="T142" s="30" t="s">
        <v>565</v>
      </c>
      <c r="U142" s="31">
        <f t="shared" si="13"/>
        <v>30</v>
      </c>
    </row>
    <row r="143" spans="2:22" x14ac:dyDescent="0.2">
      <c r="B143" s="51">
        <v>1991</v>
      </c>
      <c r="C143" s="19" t="s">
        <v>610</v>
      </c>
      <c r="D143" s="52" t="s">
        <v>582</v>
      </c>
      <c r="E143" s="52" t="s">
        <v>5</v>
      </c>
      <c r="F143" s="19" t="s">
        <v>1024</v>
      </c>
      <c r="I143" s="30">
        <f>B$85</f>
        <v>1996</v>
      </c>
      <c r="J143" s="30" t="str">
        <f>C$85</f>
        <v>U.S. Open</v>
      </c>
      <c r="K143" s="30" t="str">
        <f>E$85</f>
        <v>S</v>
      </c>
      <c r="L143" s="30" t="str">
        <f>D$85</f>
        <v>Hard</v>
      </c>
      <c r="M143" s="30" t="str">
        <f>F$85</f>
        <v>Sampras, Pete</v>
      </c>
      <c r="N143" s="30" t="str">
        <f>F$86</f>
        <v>6-3, 6-4, 6-7 (9), 6-3</v>
      </c>
      <c r="O143" s="30">
        <v>3</v>
      </c>
      <c r="P143" s="30"/>
      <c r="Q143" s="30">
        <v>9</v>
      </c>
      <c r="R143" s="30"/>
      <c r="S143" s="30">
        <f t="shared" si="12"/>
        <v>12</v>
      </c>
      <c r="T143" s="30" t="s">
        <v>565</v>
      </c>
      <c r="U143" s="31">
        <f t="shared" si="13"/>
        <v>24</v>
      </c>
    </row>
    <row r="144" spans="2:22" x14ac:dyDescent="0.2">
      <c r="B144" s="51"/>
      <c r="C144" s="24" t="s">
        <v>611</v>
      </c>
      <c r="D144" s="52"/>
      <c r="E144" s="52"/>
      <c r="F144" s="19" t="s">
        <v>1018</v>
      </c>
      <c r="I144" s="30">
        <f>B$87</f>
        <v>1996</v>
      </c>
      <c r="J144" s="30" t="str">
        <f>C$87</f>
        <v>Indianapolis</v>
      </c>
      <c r="K144" s="30" t="str">
        <f>E$87</f>
        <v>F</v>
      </c>
      <c r="L144" s="30" t="str">
        <f>D$87</f>
        <v>Hard</v>
      </c>
      <c r="M144" s="30" t="str">
        <f>F$87</f>
        <v>Sampras, Pete</v>
      </c>
      <c r="N144" s="30" t="str">
        <f>F$88</f>
        <v>7-6 (3), 7-5</v>
      </c>
      <c r="O144" s="30">
        <v>3</v>
      </c>
      <c r="P144" s="30"/>
      <c r="Q144" s="30"/>
      <c r="R144" s="30">
        <v>12</v>
      </c>
      <c r="S144" s="30">
        <f t="shared" si="12"/>
        <v>15</v>
      </c>
      <c r="T144" s="30"/>
      <c r="U144" s="31">
        <f t="shared" si="13"/>
        <v>15</v>
      </c>
    </row>
    <row r="145" spans="2:22" x14ac:dyDescent="0.2">
      <c r="B145" s="51">
        <v>1990</v>
      </c>
      <c r="C145" s="19" t="s">
        <v>647</v>
      </c>
      <c r="D145" s="52" t="s">
        <v>582</v>
      </c>
      <c r="E145" s="52" t="s">
        <v>5</v>
      </c>
      <c r="F145" s="19" t="s">
        <v>1024</v>
      </c>
      <c r="I145" s="30">
        <f>B$89</f>
        <v>1996</v>
      </c>
      <c r="J145" s="30" t="str">
        <f>C$89</f>
        <v>ATP Masters Series Miami</v>
      </c>
      <c r="K145" s="30" t="str">
        <f>E$89</f>
        <v>S</v>
      </c>
      <c r="L145" s="30" t="str">
        <f>D$89</f>
        <v>Hard</v>
      </c>
      <c r="M145" s="30" t="str">
        <f>F$89</f>
        <v>Ivanisevic, Goran</v>
      </c>
      <c r="N145" s="30" t="str">
        <f>F$90</f>
        <v>2-6, 6-4, 6-4</v>
      </c>
      <c r="O145" s="30"/>
      <c r="P145" s="30"/>
      <c r="Q145" s="30">
        <v>9</v>
      </c>
      <c r="R145" s="30"/>
      <c r="S145" s="30">
        <f t="shared" si="12"/>
        <v>9</v>
      </c>
      <c r="T145" s="30"/>
      <c r="U145" s="31">
        <f t="shared" si="13"/>
        <v>9</v>
      </c>
    </row>
    <row r="146" spans="2:22" x14ac:dyDescent="0.2">
      <c r="B146" s="51"/>
      <c r="C146" s="24" t="s">
        <v>593</v>
      </c>
      <c r="D146" s="52"/>
      <c r="E146" s="52"/>
      <c r="F146" s="19" t="s">
        <v>989</v>
      </c>
      <c r="I146" s="30">
        <f>B$91</f>
        <v>1995</v>
      </c>
      <c r="J146" s="30" t="str">
        <f>C$91</f>
        <v>Wimbledon</v>
      </c>
      <c r="K146" s="30" t="str">
        <f>E$91</f>
        <v>S</v>
      </c>
      <c r="L146" s="30" t="str">
        <f>D$91</f>
        <v>Grass</v>
      </c>
      <c r="M146" s="30" t="str">
        <f>F$91</f>
        <v>Sampras, Pete</v>
      </c>
      <c r="N146" s="30" t="str">
        <f>F$92</f>
        <v>7-6 (7), 4-6, 6-3, 4-6, 6-3</v>
      </c>
      <c r="O146" s="30">
        <v>3</v>
      </c>
      <c r="P146" s="30"/>
      <c r="Q146" s="30">
        <v>9</v>
      </c>
      <c r="R146" s="30"/>
      <c r="S146" s="30">
        <f t="shared" si="12"/>
        <v>12</v>
      </c>
      <c r="T146" s="30" t="s">
        <v>565</v>
      </c>
      <c r="U146" s="31">
        <f t="shared" si="13"/>
        <v>24</v>
      </c>
    </row>
    <row r="147" spans="2:22" x14ac:dyDescent="0.2">
      <c r="B147" s="51">
        <v>1990</v>
      </c>
      <c r="C147" s="19" t="s">
        <v>595</v>
      </c>
      <c r="D147" s="52" t="s">
        <v>582</v>
      </c>
      <c r="E147" s="52" t="s">
        <v>1</v>
      </c>
      <c r="F147" s="19" t="s">
        <v>1072</v>
      </c>
      <c r="I147" s="30">
        <f>B$93</f>
        <v>1994</v>
      </c>
      <c r="J147" s="30" t="str">
        <f>C$93</f>
        <v>Grand Slam Cup</v>
      </c>
      <c r="K147" s="30" t="str">
        <f>E$93</f>
        <v>S</v>
      </c>
      <c r="L147" s="30" t="str">
        <f>D$93</f>
        <v>Hard</v>
      </c>
      <c r="M147" s="30" t="str">
        <f>F$93</f>
        <v>Sampras, Pete</v>
      </c>
      <c r="N147" s="30" t="str">
        <f>F$94</f>
        <v>5-7, 6-3, 6-4, 6-7 (5), 10-8</v>
      </c>
      <c r="O147" s="30">
        <v>3</v>
      </c>
      <c r="P147" s="30"/>
      <c r="Q147" s="30">
        <v>9</v>
      </c>
      <c r="R147" s="30"/>
      <c r="S147" s="30">
        <f t="shared" si="12"/>
        <v>12</v>
      </c>
      <c r="T147" s="30"/>
      <c r="U147" s="31">
        <f t="shared" si="13"/>
        <v>12</v>
      </c>
    </row>
    <row r="148" spans="2:22" x14ac:dyDescent="0.2">
      <c r="B148" s="51"/>
      <c r="C148" s="24" t="s">
        <v>1080</v>
      </c>
      <c r="D148" s="52"/>
      <c r="E148" s="52"/>
      <c r="F148" s="19" t="s">
        <v>952</v>
      </c>
      <c r="I148" s="30">
        <f>B$95</f>
        <v>1994</v>
      </c>
      <c r="J148" s="30" t="str">
        <f>C$95</f>
        <v>ATP Tour World Championship</v>
      </c>
      <c r="K148" s="30" t="str">
        <f>E$95</f>
        <v>RR</v>
      </c>
      <c r="L148" s="30" t="str">
        <f>D$95</f>
        <v>Hard</v>
      </c>
      <c r="M148" s="30" t="str">
        <f>F$95</f>
        <v>Sampras, Pete</v>
      </c>
      <c r="N148" s="30" t="str">
        <f>F$96</f>
        <v>6-3, 6-4</v>
      </c>
      <c r="O148" s="30"/>
      <c r="P148" s="30"/>
      <c r="Q148" s="30"/>
      <c r="R148" s="30"/>
      <c r="S148" s="30">
        <f t="shared" si="12"/>
        <v>0</v>
      </c>
      <c r="T148" s="30" t="s">
        <v>565</v>
      </c>
      <c r="U148" s="31">
        <f t="shared" si="13"/>
        <v>0</v>
      </c>
    </row>
    <row r="149" spans="2:22" x14ac:dyDescent="0.2">
      <c r="B149" s="51">
        <v>1990</v>
      </c>
      <c r="C149" s="19" t="s">
        <v>600</v>
      </c>
      <c r="D149" s="52" t="s">
        <v>582</v>
      </c>
      <c r="E149" s="52" t="s">
        <v>5</v>
      </c>
      <c r="F149" s="19" t="s">
        <v>1072</v>
      </c>
      <c r="I149" s="30">
        <f>B$97</f>
        <v>1994</v>
      </c>
      <c r="J149" s="30" t="str">
        <f>C$97</f>
        <v>Wimbledon</v>
      </c>
      <c r="K149" s="30" t="str">
        <f>E$97</f>
        <v>F</v>
      </c>
      <c r="L149" s="30" t="str">
        <f>D$97</f>
        <v>Grass</v>
      </c>
      <c r="M149" s="30" t="str">
        <f>F$97</f>
        <v>Sampras, Pete</v>
      </c>
      <c r="N149" s="30" t="str">
        <f>F$98</f>
        <v>7-6 (2), 7-6 (5), 6-0</v>
      </c>
      <c r="O149" s="30">
        <v>6</v>
      </c>
      <c r="P149" s="30"/>
      <c r="Q149" s="30"/>
      <c r="R149" s="30">
        <v>12</v>
      </c>
      <c r="S149" s="30">
        <f t="shared" si="12"/>
        <v>18</v>
      </c>
      <c r="T149" s="30" t="s">
        <v>565</v>
      </c>
      <c r="U149" s="31">
        <f t="shared" si="13"/>
        <v>36</v>
      </c>
    </row>
    <row r="150" spans="2:22" x14ac:dyDescent="0.2">
      <c r="B150" s="51"/>
      <c r="C150" s="24" t="s">
        <v>827</v>
      </c>
      <c r="D150" s="52"/>
      <c r="E150" s="52"/>
      <c r="F150" s="19" t="s">
        <v>1081</v>
      </c>
      <c r="I150" s="30">
        <f>B$99</f>
        <v>1993</v>
      </c>
      <c r="J150" s="30" t="str">
        <f>C$99</f>
        <v>ATP Tour World Championship</v>
      </c>
      <c r="K150" s="30" t="str">
        <f>E$99</f>
        <v>RR</v>
      </c>
      <c r="L150" s="30" t="str">
        <f>D$99</f>
        <v>Hard</v>
      </c>
      <c r="M150" s="30" t="str">
        <f>F$99</f>
        <v>Sampras, Pete</v>
      </c>
      <c r="N150" s="30" t="str">
        <f>F$100</f>
        <v>6-3, 4-6, 6-2</v>
      </c>
      <c r="O150" s="30"/>
      <c r="P150" s="30"/>
      <c r="Q150" s="30"/>
      <c r="R150" s="30"/>
      <c r="S150" s="30">
        <f t="shared" si="12"/>
        <v>0</v>
      </c>
      <c r="T150" s="30" t="s">
        <v>565</v>
      </c>
      <c r="U150" s="31">
        <f t="shared" si="13"/>
        <v>0</v>
      </c>
    </row>
    <row r="151" spans="2:22" x14ac:dyDescent="0.2">
      <c r="B151" s="51">
        <v>1989</v>
      </c>
      <c r="C151" s="19" t="s">
        <v>586</v>
      </c>
      <c r="D151" s="52" t="s">
        <v>582</v>
      </c>
      <c r="E151" s="52" t="s">
        <v>9</v>
      </c>
      <c r="F151" s="19" t="s">
        <v>1072</v>
      </c>
      <c r="I151" s="30">
        <f>B$101</f>
        <v>1993</v>
      </c>
      <c r="J151" s="30" t="str">
        <f>C$101</f>
        <v>ATP Masters Series Paris</v>
      </c>
      <c r="K151" s="30" t="str">
        <f>E$101</f>
        <v>Q</v>
      </c>
      <c r="L151" s="30" t="str">
        <f>D$101</f>
        <v>Hard</v>
      </c>
      <c r="M151" s="30" t="str">
        <f>F$101</f>
        <v>Ivanisevic, Goran</v>
      </c>
      <c r="N151" s="30" t="str">
        <f>F$102</f>
        <v>7-6 (3), 7-5</v>
      </c>
      <c r="O151" s="30">
        <v>3</v>
      </c>
      <c r="P151" s="30">
        <v>6</v>
      </c>
      <c r="Q151" s="30"/>
      <c r="R151" s="30"/>
      <c r="S151" s="30">
        <f t="shared" si="12"/>
        <v>9</v>
      </c>
      <c r="T151" s="30"/>
      <c r="U151" s="31">
        <f t="shared" si="13"/>
        <v>9</v>
      </c>
    </row>
    <row r="152" spans="2:22" x14ac:dyDescent="0.2">
      <c r="B152" s="51"/>
      <c r="C152" s="24" t="s">
        <v>1070</v>
      </c>
      <c r="D152" s="52"/>
      <c r="E152" s="52"/>
      <c r="F152" s="19" t="s">
        <v>1082</v>
      </c>
      <c r="I152" s="30">
        <f>B$103</f>
        <v>1993</v>
      </c>
      <c r="J152" s="30" t="str">
        <f>C$103</f>
        <v>ATP Masters Series Rome</v>
      </c>
      <c r="K152" s="30" t="str">
        <f>E$103</f>
        <v>SF</v>
      </c>
      <c r="L152" s="30" t="str">
        <f>D$103</f>
        <v>Clay</v>
      </c>
      <c r="M152" s="30" t="str">
        <f>F$103</f>
        <v>Ivanisevic, Goran</v>
      </c>
      <c r="N152" s="30" t="str">
        <f>F$104</f>
        <v>7-6 (4), 6-2</v>
      </c>
      <c r="O152" s="30">
        <v>3</v>
      </c>
      <c r="P152" s="30"/>
      <c r="Q152" s="30">
        <v>9</v>
      </c>
      <c r="R152" s="30"/>
      <c r="S152" s="30">
        <f t="shared" si="12"/>
        <v>12</v>
      </c>
      <c r="T152" s="30"/>
      <c r="U152" s="31">
        <f t="shared" si="13"/>
        <v>12</v>
      </c>
    </row>
    <row r="153" spans="2:22" x14ac:dyDescent="0.2">
      <c r="B153" s="51">
        <v>1989</v>
      </c>
      <c r="C153" s="19" t="s">
        <v>1083</v>
      </c>
      <c r="D153" s="52" t="s">
        <v>582</v>
      </c>
      <c r="E153" s="52" t="s">
        <v>166</v>
      </c>
      <c r="F153" s="19" t="s">
        <v>1072</v>
      </c>
      <c r="I153" s="30">
        <f>B$105</f>
        <v>1992</v>
      </c>
      <c r="J153" s="30" t="str">
        <f>C$105</f>
        <v>Wimbledon</v>
      </c>
      <c r="K153" s="30" t="str">
        <f>E$105</f>
        <v>SF</v>
      </c>
      <c r="L153" s="30" t="str">
        <f>D$105</f>
        <v>Grass</v>
      </c>
      <c r="M153" s="30" t="str">
        <f>F$105</f>
        <v>Ivanisevic, Goran</v>
      </c>
      <c r="N153" s="30" t="str">
        <f>F$106</f>
        <v>6-7 (4), 7-6 (5), 6-4, 6-2</v>
      </c>
      <c r="O153" s="30">
        <v>6</v>
      </c>
      <c r="P153" s="30"/>
      <c r="Q153" s="30">
        <v>9</v>
      </c>
      <c r="R153" s="30"/>
      <c r="S153" s="30">
        <f t="shared" si="12"/>
        <v>15</v>
      </c>
      <c r="T153" s="30" t="s">
        <v>565</v>
      </c>
      <c r="U153" s="31">
        <f t="shared" si="13"/>
        <v>30</v>
      </c>
    </row>
    <row r="154" spans="2:22" x14ac:dyDescent="0.2">
      <c r="B154" s="51"/>
      <c r="C154" s="24" t="s">
        <v>1084</v>
      </c>
      <c r="D154" s="52"/>
      <c r="E154" s="52"/>
      <c r="F154" s="19" t="s">
        <v>984</v>
      </c>
      <c r="I154" s="30">
        <f>B$107</f>
        <v>1991</v>
      </c>
      <c r="J154" s="30" t="str">
        <f>C$107</f>
        <v>ATP Masters Series Paris</v>
      </c>
      <c r="K154" s="30" t="str">
        <f>E$107</f>
        <v>R16</v>
      </c>
      <c r="L154" s="30" t="str">
        <f>D$107</f>
        <v>Hard</v>
      </c>
      <c r="M154" s="30" t="str">
        <f>F$107</f>
        <v>Sampras, Pete</v>
      </c>
      <c r="N154" s="30" t="str">
        <f>F$108</f>
        <v>6-3, 6-7 (5), 7-6 (5)</v>
      </c>
      <c r="O154" s="30">
        <v>6</v>
      </c>
      <c r="P154" s="30"/>
      <c r="Q154" s="30"/>
      <c r="R154" s="30"/>
      <c r="S154" s="30">
        <f t="shared" si="12"/>
        <v>6</v>
      </c>
      <c r="T154" s="30"/>
      <c r="U154" s="31">
        <f t="shared" si="13"/>
        <v>6</v>
      </c>
    </row>
    <row r="155" spans="2:22" x14ac:dyDescent="0.2">
      <c r="B155" s="51">
        <v>1989</v>
      </c>
      <c r="C155" s="19" t="s">
        <v>1057</v>
      </c>
      <c r="D155" s="52" t="s">
        <v>585</v>
      </c>
      <c r="E155" s="52" t="s">
        <v>166</v>
      </c>
      <c r="F155" s="19" t="s">
        <v>1072</v>
      </c>
      <c r="I155" s="30">
        <f>B$109</f>
        <v>1991</v>
      </c>
      <c r="J155" s="30" t="str">
        <f>C$109</f>
        <v>Manchester</v>
      </c>
      <c r="K155" s="30" t="str">
        <f>E$109</f>
        <v>F</v>
      </c>
      <c r="L155" s="30" t="str">
        <f>D$109</f>
        <v>Grass</v>
      </c>
      <c r="M155" s="30" t="str">
        <f>F$109</f>
        <v>Ivanisevic, Goran</v>
      </c>
      <c r="N155" s="30" t="str">
        <f>F$110</f>
        <v>6-4, 6-4</v>
      </c>
      <c r="O155" s="30"/>
      <c r="P155" s="30"/>
      <c r="Q155" s="30"/>
      <c r="R155" s="30">
        <v>12</v>
      </c>
      <c r="S155" s="30">
        <f t="shared" si="12"/>
        <v>12</v>
      </c>
      <c r="T155" s="30"/>
      <c r="U155" s="31">
        <f t="shared" si="13"/>
        <v>12</v>
      </c>
    </row>
    <row r="156" spans="2:22" x14ac:dyDescent="0.2">
      <c r="B156" s="51"/>
      <c r="C156" s="24" t="s">
        <v>611</v>
      </c>
      <c r="D156" s="52"/>
      <c r="E156" s="52"/>
      <c r="F156" s="19" t="s">
        <v>1085</v>
      </c>
      <c r="I156" s="30">
        <f>B$111</f>
        <v>1990</v>
      </c>
      <c r="J156" s="30" t="str">
        <f>C$111</f>
        <v>Grand Slam Cup</v>
      </c>
      <c r="K156" s="30" t="str">
        <f>E$111</f>
        <v>QF</v>
      </c>
      <c r="L156" s="30" t="str">
        <f>D$111</f>
        <v>Hard</v>
      </c>
      <c r="M156" s="30" t="str">
        <f>F$111</f>
        <v>Sampras, Pete</v>
      </c>
      <c r="N156" s="30" t="str">
        <f>F$112</f>
        <v>7-6 (2), 6-7 (5), 8-6</v>
      </c>
      <c r="O156" s="30">
        <v>6</v>
      </c>
      <c r="P156" s="30">
        <v>6</v>
      </c>
      <c r="Q156" s="30"/>
      <c r="R156" s="30"/>
      <c r="S156" s="30">
        <f t="shared" si="12"/>
        <v>12</v>
      </c>
      <c r="T156" s="30"/>
      <c r="U156" s="31">
        <f t="shared" si="13"/>
        <v>12</v>
      </c>
    </row>
    <row r="157" spans="2:22" x14ac:dyDescent="0.2">
      <c r="I157" s="30">
        <f>B$113</f>
        <v>1990</v>
      </c>
      <c r="J157" s="30" t="str">
        <f>C$113</f>
        <v>Long Island</v>
      </c>
      <c r="K157" s="30" t="str">
        <f>E$113</f>
        <v>QF</v>
      </c>
      <c r="L157" s="30" t="str">
        <f>D$113</f>
        <v>Hard</v>
      </c>
      <c r="M157" s="30" t="str">
        <f>F$113</f>
        <v>Ivanisevic, Goran</v>
      </c>
      <c r="N157" s="30" t="str">
        <f>F$114</f>
        <v>7-6 (?), 6-3</v>
      </c>
      <c r="O157" s="30">
        <v>3</v>
      </c>
      <c r="P157" s="30">
        <v>6</v>
      </c>
      <c r="Q157" s="30"/>
      <c r="R157" s="30"/>
      <c r="S157" s="30">
        <f t="shared" si="12"/>
        <v>9</v>
      </c>
      <c r="T157" s="30"/>
      <c r="U157" s="31">
        <f t="shared" si="13"/>
        <v>9</v>
      </c>
    </row>
    <row r="158" spans="2:22" x14ac:dyDescent="0.2">
      <c r="B158" s="19" t="s">
        <v>948</v>
      </c>
      <c r="V158" s="33">
        <f>SUM(U140:U157)</f>
        <v>282</v>
      </c>
    </row>
    <row r="159" spans="2:22" x14ac:dyDescent="0.2">
      <c r="B159" s="51">
        <v>2000</v>
      </c>
      <c r="C159" s="19" t="s">
        <v>668</v>
      </c>
      <c r="D159" s="52" t="s">
        <v>582</v>
      </c>
      <c r="E159" s="52" t="s">
        <v>1</v>
      </c>
      <c r="F159" s="19" t="s">
        <v>644</v>
      </c>
      <c r="I159" s="19" t="str">
        <f>B158</f>
        <v>Michael Chang vs. Patrick Rafter (Chang led, 7-4)</v>
      </c>
    </row>
    <row r="160" spans="2:22" x14ac:dyDescent="0.2">
      <c r="B160" s="51"/>
      <c r="C160" s="20" t="s">
        <v>581</v>
      </c>
      <c r="D160" s="52"/>
      <c r="E160" s="52"/>
      <c r="F160" s="19" t="s">
        <v>984</v>
      </c>
      <c r="I160" s="30">
        <f>B$159</f>
        <v>2000</v>
      </c>
      <c r="J160" s="30" t="str">
        <f>C$159</f>
        <v>Long Island</v>
      </c>
      <c r="K160" s="30" t="str">
        <f>E$159</f>
        <v>R16</v>
      </c>
      <c r="L160" s="30" t="str">
        <f>D$159</f>
        <v>Hard</v>
      </c>
      <c r="M160" s="30" t="str">
        <f>F$159</f>
        <v>Chang, Michael</v>
      </c>
      <c r="N160" s="30" t="str">
        <f>F$160</f>
        <v>6-4, 6-4</v>
      </c>
      <c r="O160" s="30"/>
      <c r="P160" s="30"/>
      <c r="Q160" s="30"/>
      <c r="R160" s="30"/>
      <c r="S160" s="30">
        <f t="shared" ref="S160:S170" si="14">SUM(O160:R160)</f>
        <v>0</v>
      </c>
      <c r="T160" s="30"/>
      <c r="U160" s="31">
        <f t="shared" ref="U160:U170" si="15">IF(T160="Yes",S160*2,S160)</f>
        <v>0</v>
      </c>
    </row>
    <row r="161" spans="2:22" x14ac:dyDescent="0.2">
      <c r="B161" s="51">
        <v>1999</v>
      </c>
      <c r="C161" s="19" t="s">
        <v>595</v>
      </c>
      <c r="D161" s="52" t="s">
        <v>582</v>
      </c>
      <c r="E161" s="52" t="s">
        <v>17</v>
      </c>
      <c r="F161" s="19" t="s">
        <v>936</v>
      </c>
      <c r="I161" s="30">
        <f>B$161</f>
        <v>1999</v>
      </c>
      <c r="J161" s="30" t="str">
        <f>C$161</f>
        <v>ATP Masters Series Cincinnati</v>
      </c>
      <c r="K161" s="30" t="str">
        <f>E$161</f>
        <v>Q</v>
      </c>
      <c r="L161" s="30" t="str">
        <f>D$161</f>
        <v>Hard</v>
      </c>
      <c r="M161" s="30" t="str">
        <f>F$161</f>
        <v>Rafter, Patrick</v>
      </c>
      <c r="N161" s="30" t="str">
        <f>F$162</f>
        <v>6-2, 6-1</v>
      </c>
      <c r="O161" s="30"/>
      <c r="P161" s="30">
        <v>6</v>
      </c>
      <c r="Q161" s="30"/>
      <c r="R161" s="30"/>
      <c r="S161" s="30">
        <f t="shared" si="14"/>
        <v>6</v>
      </c>
      <c r="T161" s="30"/>
      <c r="U161" s="31">
        <f t="shared" si="15"/>
        <v>6</v>
      </c>
    </row>
    <row r="162" spans="2:22" x14ac:dyDescent="0.2">
      <c r="B162" s="51"/>
      <c r="C162" s="20" t="s">
        <v>596</v>
      </c>
      <c r="D162" s="52"/>
      <c r="E162" s="52"/>
      <c r="F162" s="19" t="s">
        <v>965</v>
      </c>
      <c r="I162" s="30">
        <f>B$163</f>
        <v>1997</v>
      </c>
      <c r="J162" s="30" t="str">
        <f>C$163</f>
        <v>AUS V USA SF</v>
      </c>
      <c r="K162" s="30" t="str">
        <f>E$163</f>
        <v>RR</v>
      </c>
      <c r="L162" s="30" t="str">
        <f>D$163</f>
        <v>Hard</v>
      </c>
      <c r="M162" s="30" t="str">
        <f>F$163</f>
        <v>Chang, Michael</v>
      </c>
      <c r="N162" s="30" t="str">
        <f>F$164</f>
        <v>6-4, 1-6, 6-3, 6-4 </v>
      </c>
      <c r="O162" s="30"/>
      <c r="P162" s="30"/>
      <c r="Q162" s="30"/>
      <c r="R162" s="30"/>
      <c r="S162" s="30">
        <f t="shared" si="14"/>
        <v>0</v>
      </c>
      <c r="T162" s="30"/>
      <c r="U162" s="31">
        <f t="shared" si="15"/>
        <v>0</v>
      </c>
    </row>
    <row r="163" spans="2:22" x14ac:dyDescent="0.2">
      <c r="B163" s="51">
        <v>1997</v>
      </c>
      <c r="C163" s="19" t="s">
        <v>940</v>
      </c>
      <c r="D163" s="52" t="s">
        <v>582</v>
      </c>
      <c r="E163" s="52" t="s">
        <v>594</v>
      </c>
      <c r="F163" s="19" t="s">
        <v>644</v>
      </c>
      <c r="I163" s="30">
        <f>B$165</f>
        <v>1997</v>
      </c>
      <c r="J163" s="30" t="str">
        <f>C$165</f>
        <v>US Open</v>
      </c>
      <c r="K163" s="30" t="str">
        <f>E$165</f>
        <v>S</v>
      </c>
      <c r="L163" s="30" t="str">
        <f>D$165</f>
        <v>Hard</v>
      </c>
      <c r="M163" s="30" t="str">
        <f>F$165</f>
        <v>Rafter, Patrick</v>
      </c>
      <c r="N163" s="30" t="str">
        <f>F$166</f>
        <v>6-3, 6-3, 6-4</v>
      </c>
      <c r="O163" s="30"/>
      <c r="P163" s="30"/>
      <c r="Q163" s="30">
        <v>9</v>
      </c>
      <c r="R163" s="30"/>
      <c r="S163" s="30">
        <f t="shared" si="14"/>
        <v>9</v>
      </c>
      <c r="T163" s="30" t="s">
        <v>565</v>
      </c>
      <c r="U163" s="31">
        <f t="shared" si="15"/>
        <v>18</v>
      </c>
    </row>
    <row r="164" spans="2:22" x14ac:dyDescent="0.2">
      <c r="B164" s="51"/>
      <c r="C164" s="20" t="s">
        <v>941</v>
      </c>
      <c r="D164" s="52"/>
      <c r="E164" s="52"/>
      <c r="F164" s="19" t="s">
        <v>949</v>
      </c>
      <c r="I164" s="30">
        <f>B$167</f>
        <v>1997</v>
      </c>
      <c r="J164" s="30" t="str">
        <f>C$167</f>
        <v>Long Island</v>
      </c>
      <c r="K164" s="30" t="str">
        <f>E$167</f>
        <v>Q</v>
      </c>
      <c r="L164" s="30" t="str">
        <f>D$167</f>
        <v>Hard</v>
      </c>
      <c r="M164" s="30" t="str">
        <f>F$167</f>
        <v>Rafter, Patrick</v>
      </c>
      <c r="N164" s="30" t="str">
        <f>F$168</f>
        <v>6-4, 3-6, 6-1</v>
      </c>
      <c r="O164" s="30"/>
      <c r="P164" s="30">
        <v>6</v>
      </c>
      <c r="Q164" s="30"/>
      <c r="R164" s="30"/>
      <c r="S164" s="30">
        <f t="shared" si="14"/>
        <v>6</v>
      </c>
      <c r="T164" s="30"/>
      <c r="U164" s="31">
        <f t="shared" si="15"/>
        <v>6</v>
      </c>
    </row>
    <row r="165" spans="2:22" x14ac:dyDescent="0.2">
      <c r="B165" s="51">
        <v>1997</v>
      </c>
      <c r="C165" s="19" t="s">
        <v>580</v>
      </c>
      <c r="D165" s="52" t="s">
        <v>582</v>
      </c>
      <c r="E165" s="52" t="s">
        <v>5</v>
      </c>
      <c r="F165" s="19" t="s">
        <v>936</v>
      </c>
      <c r="I165" s="30">
        <f>B$169</f>
        <v>1997</v>
      </c>
      <c r="J165" s="30" t="str">
        <f>C$169</f>
        <v>Hong Kong</v>
      </c>
      <c r="K165" s="30" t="str">
        <f>E$169</f>
        <v>F</v>
      </c>
      <c r="L165" s="30" t="str">
        <f>D$169</f>
        <v>Hard</v>
      </c>
      <c r="M165" s="30" t="str">
        <f>F$169</f>
        <v>Chang, Michael</v>
      </c>
      <c r="N165" s="30" t="str">
        <f>F$170</f>
        <v>6-3, 6-3</v>
      </c>
      <c r="O165" s="30"/>
      <c r="P165" s="30"/>
      <c r="Q165" s="30"/>
      <c r="R165" s="30">
        <v>12</v>
      </c>
      <c r="S165" s="30">
        <f t="shared" si="14"/>
        <v>12</v>
      </c>
      <c r="T165" s="30"/>
      <c r="U165" s="31">
        <f t="shared" si="15"/>
        <v>12</v>
      </c>
    </row>
    <row r="166" spans="2:22" x14ac:dyDescent="0.2">
      <c r="B166" s="51"/>
      <c r="C166" s="20" t="s">
        <v>581</v>
      </c>
      <c r="D166" s="52"/>
      <c r="E166" s="52"/>
      <c r="F166" s="19" t="s">
        <v>1087</v>
      </c>
      <c r="I166" s="30">
        <f>B$171</f>
        <v>1997</v>
      </c>
      <c r="J166" s="30" t="str">
        <f>C$171</f>
        <v>Memphis</v>
      </c>
      <c r="K166" s="30" t="str">
        <f>E$171</f>
        <v>R32</v>
      </c>
      <c r="L166" s="30" t="str">
        <f>D$171</f>
        <v>Hard</v>
      </c>
      <c r="M166" s="30" t="str">
        <f>F$171</f>
        <v>Chang, Michael</v>
      </c>
      <c r="N166" s="30" t="str">
        <f>F$172</f>
        <v>6-2, 6-4</v>
      </c>
      <c r="O166" s="30"/>
      <c r="P166" s="30"/>
      <c r="Q166" s="30"/>
      <c r="R166" s="30"/>
      <c r="S166" s="30">
        <f t="shared" si="14"/>
        <v>0</v>
      </c>
      <c r="T166" s="30"/>
      <c r="U166" s="31">
        <f t="shared" si="15"/>
        <v>0</v>
      </c>
    </row>
    <row r="167" spans="2:22" x14ac:dyDescent="0.2">
      <c r="B167" s="51">
        <v>1997</v>
      </c>
      <c r="C167" s="19" t="s">
        <v>668</v>
      </c>
      <c r="D167" s="52" t="s">
        <v>582</v>
      </c>
      <c r="E167" s="52" t="s">
        <v>17</v>
      </c>
      <c r="F167" s="19" t="s">
        <v>936</v>
      </c>
      <c r="I167" s="30">
        <f>B$173</f>
        <v>1995</v>
      </c>
      <c r="J167" s="30" t="str">
        <f>C$173</f>
        <v>ATP Masters Series Cincinnati</v>
      </c>
      <c r="K167" s="30" t="str">
        <f>E$173</f>
        <v>R16</v>
      </c>
      <c r="L167" s="30" t="str">
        <f>D$173</f>
        <v>Hard</v>
      </c>
      <c r="M167" s="30" t="str">
        <f>F$173</f>
        <v>Chang, Michael</v>
      </c>
      <c r="N167" s="30" t="str">
        <f>F$174</f>
        <v>7-5, 6-1</v>
      </c>
      <c r="O167" s="30"/>
      <c r="P167" s="30"/>
      <c r="Q167" s="30"/>
      <c r="R167" s="30"/>
      <c r="S167" s="30">
        <f t="shared" si="14"/>
        <v>0</v>
      </c>
      <c r="T167" s="30"/>
      <c r="U167" s="31">
        <f t="shared" si="15"/>
        <v>0</v>
      </c>
    </row>
    <row r="168" spans="2:22" x14ac:dyDescent="0.2">
      <c r="B168" s="51"/>
      <c r="C168" s="20" t="s">
        <v>581</v>
      </c>
      <c r="D168" s="52"/>
      <c r="E168" s="52"/>
      <c r="F168" s="19" t="s">
        <v>1088</v>
      </c>
      <c r="I168" s="30">
        <f>B$175</f>
        <v>1994</v>
      </c>
      <c r="J168" s="30" t="str">
        <f>C$175</f>
        <v>ATP Masters Series Rome</v>
      </c>
      <c r="K168" s="30" t="str">
        <f>E$175</f>
        <v>R64</v>
      </c>
      <c r="L168" s="30" t="str">
        <f>D$175</f>
        <v>Clay</v>
      </c>
      <c r="M168" s="30" t="str">
        <f>F$175</f>
        <v>Chang, Michael</v>
      </c>
      <c r="N168" s="30" t="str">
        <f>F$176</f>
        <v>6-3, 3-6, 7-5</v>
      </c>
      <c r="O168" s="30"/>
      <c r="P168" s="30"/>
      <c r="Q168" s="30"/>
      <c r="R168" s="30"/>
      <c r="S168" s="30">
        <f t="shared" si="14"/>
        <v>0</v>
      </c>
      <c r="T168" s="30"/>
      <c r="U168" s="31">
        <f t="shared" si="15"/>
        <v>0</v>
      </c>
    </row>
    <row r="169" spans="2:22" x14ac:dyDescent="0.2">
      <c r="B169" s="51">
        <v>1997</v>
      </c>
      <c r="C169" s="19" t="s">
        <v>631</v>
      </c>
      <c r="D169" s="52" t="s">
        <v>582</v>
      </c>
      <c r="E169" s="52" t="s">
        <v>12</v>
      </c>
      <c r="F169" s="19" t="s">
        <v>644</v>
      </c>
      <c r="I169" s="30">
        <f>B$177</f>
        <v>1994</v>
      </c>
      <c r="J169" s="30" t="str">
        <f>C$177</f>
        <v>Hong Kong</v>
      </c>
      <c r="K169" s="30" t="str">
        <f>E$177</f>
        <v>F</v>
      </c>
      <c r="L169" s="30" t="str">
        <f>D$177</f>
        <v>Hard</v>
      </c>
      <c r="M169" s="30" t="str">
        <f>F$177</f>
        <v>Chang, Michael</v>
      </c>
      <c r="N169" s="30" t="str">
        <f>F$178</f>
        <v>6-1, 6-3</v>
      </c>
      <c r="O169" s="30"/>
      <c r="P169" s="30"/>
      <c r="Q169" s="30"/>
      <c r="R169" s="30">
        <v>12</v>
      </c>
      <c r="S169" s="30">
        <f t="shared" si="14"/>
        <v>12</v>
      </c>
      <c r="T169" s="30"/>
      <c r="U169" s="31">
        <f t="shared" si="15"/>
        <v>12</v>
      </c>
    </row>
    <row r="170" spans="2:22" x14ac:dyDescent="0.2">
      <c r="B170" s="51"/>
      <c r="C170" s="20" t="s">
        <v>631</v>
      </c>
      <c r="D170" s="52"/>
      <c r="E170" s="52"/>
      <c r="F170" s="19" t="s">
        <v>1000</v>
      </c>
      <c r="I170" s="30">
        <f>B$179</f>
        <v>1994</v>
      </c>
      <c r="J170" s="30" t="str">
        <f>C$179</f>
        <v>ATP Masters Series Miami</v>
      </c>
      <c r="K170" s="30" t="str">
        <f>E$179</f>
        <v>R16</v>
      </c>
      <c r="L170" s="30" t="str">
        <f>D$179</f>
        <v>Hard</v>
      </c>
      <c r="M170" s="30" t="str">
        <f>F$179</f>
        <v>Rafter, Patrick</v>
      </c>
      <c r="N170" s="30" t="str">
        <f>F$180</f>
        <v>6-2, 6-7(2), 6-2 </v>
      </c>
      <c r="O170" s="30">
        <v>3</v>
      </c>
      <c r="P170" s="30"/>
      <c r="Q170" s="30"/>
      <c r="R170" s="30"/>
      <c r="S170" s="30">
        <f t="shared" si="14"/>
        <v>3</v>
      </c>
      <c r="T170" s="30"/>
      <c r="U170" s="31">
        <f t="shared" si="15"/>
        <v>3</v>
      </c>
    </row>
    <row r="171" spans="2:22" x14ac:dyDescent="0.2">
      <c r="B171" s="51">
        <v>1997</v>
      </c>
      <c r="C171" s="19" t="s">
        <v>645</v>
      </c>
      <c r="D171" s="52" t="s">
        <v>582</v>
      </c>
      <c r="E171" s="52" t="s">
        <v>9</v>
      </c>
      <c r="F171" s="19" t="s">
        <v>644</v>
      </c>
      <c r="V171" s="33">
        <f>SUM(U160:U170)</f>
        <v>57</v>
      </c>
    </row>
    <row r="172" spans="2:22" x14ac:dyDescent="0.2">
      <c r="B172" s="51"/>
      <c r="C172" s="20" t="s">
        <v>646</v>
      </c>
      <c r="D172" s="52"/>
      <c r="E172" s="52"/>
      <c r="F172" s="19" t="s">
        <v>966</v>
      </c>
      <c r="I172" s="19" t="str">
        <f>B183</f>
        <v>Stefan Edberg vs. Boris Becker (Boris led 25-10)</v>
      </c>
    </row>
    <row r="173" spans="2:22" x14ac:dyDescent="0.2">
      <c r="B173" s="51">
        <v>1995</v>
      </c>
      <c r="C173" s="19" t="s">
        <v>595</v>
      </c>
      <c r="D173" s="52" t="s">
        <v>582</v>
      </c>
      <c r="E173" s="52" t="s">
        <v>1</v>
      </c>
      <c r="F173" s="19" t="s">
        <v>644</v>
      </c>
      <c r="I173" s="30">
        <f>B$184</f>
        <v>1996</v>
      </c>
      <c r="J173" s="30" t="str">
        <f>C$184</f>
        <v>London / Queen's Club</v>
      </c>
      <c r="K173" s="30" t="str">
        <f>E$184</f>
        <v>F</v>
      </c>
      <c r="L173" s="30" t="str">
        <f>D$184</f>
        <v>Grass</v>
      </c>
      <c r="M173" s="30" t="str">
        <f>F$184</f>
        <v>Becker, Boris</v>
      </c>
      <c r="N173" s="30" t="str">
        <f>F$185</f>
        <v>6-4, 7-6(3)</v>
      </c>
      <c r="O173" s="30">
        <v>3</v>
      </c>
      <c r="P173" s="30"/>
      <c r="Q173" s="30"/>
      <c r="R173" s="30">
        <v>12</v>
      </c>
      <c r="S173" s="30">
        <f t="shared" ref="S173:S207" si="16">SUM(O173:R173)</f>
        <v>15</v>
      </c>
      <c r="T173" s="30"/>
      <c r="U173" s="31">
        <f t="shared" ref="U173:U207" si="17">IF(T173="Yes",S173*2,S173)</f>
        <v>15</v>
      </c>
    </row>
    <row r="174" spans="2:22" x14ac:dyDescent="0.2">
      <c r="B174" s="51"/>
      <c r="C174" s="20" t="s">
        <v>596</v>
      </c>
      <c r="D174" s="52"/>
      <c r="E174" s="52"/>
      <c r="F174" s="19" t="s">
        <v>1089</v>
      </c>
      <c r="I174" s="30">
        <f>B$186</f>
        <v>1996</v>
      </c>
      <c r="J174" s="30" t="str">
        <f>C$186</f>
        <v>Doha</v>
      </c>
      <c r="K174" s="30" t="str">
        <f>E$186</f>
        <v>R32</v>
      </c>
      <c r="L174" s="30" t="str">
        <f>D$186</f>
        <v>Hard</v>
      </c>
      <c r="M174" s="30" t="str">
        <f>F$186</f>
        <v>Becker, Boris</v>
      </c>
      <c r="N174" s="30" t="str">
        <f>F$187</f>
        <v>6-2, 7-5</v>
      </c>
      <c r="O174" s="30"/>
      <c r="P174" s="30"/>
      <c r="Q174" s="30"/>
      <c r="R174" s="30"/>
      <c r="S174" s="30">
        <f t="shared" si="16"/>
        <v>0</v>
      </c>
      <c r="T174" s="30"/>
      <c r="U174" s="31">
        <f t="shared" si="17"/>
        <v>0</v>
      </c>
    </row>
    <row r="175" spans="2:22" x14ac:dyDescent="0.2">
      <c r="B175" s="51">
        <v>1994</v>
      </c>
      <c r="C175" s="19" t="s">
        <v>628</v>
      </c>
      <c r="D175" s="52" t="s">
        <v>585</v>
      </c>
      <c r="E175" s="52" t="s">
        <v>166</v>
      </c>
      <c r="F175" s="19" t="s">
        <v>644</v>
      </c>
      <c r="I175" s="30">
        <f>B$188</f>
        <v>1995</v>
      </c>
      <c r="J175" s="30" t="str">
        <f>C$188</f>
        <v>Basel</v>
      </c>
      <c r="K175" s="30" t="str">
        <f>E$188</f>
        <v>Q</v>
      </c>
      <c r="L175" s="30" t="str">
        <f>D$188</f>
        <v>Hard</v>
      </c>
      <c r="M175" s="30" t="str">
        <f>F$188</f>
        <v>Becker, Boris</v>
      </c>
      <c r="N175" s="30" t="str">
        <f>F$189</f>
        <v>6-4, 3-6, 6-3</v>
      </c>
      <c r="O175" s="30"/>
      <c r="P175" s="30">
        <v>6</v>
      </c>
      <c r="Q175" s="30"/>
      <c r="R175" s="30"/>
      <c r="S175" s="30">
        <f t="shared" si="16"/>
        <v>6</v>
      </c>
      <c r="T175" s="30"/>
      <c r="U175" s="31">
        <f t="shared" si="17"/>
        <v>6</v>
      </c>
    </row>
    <row r="176" spans="2:22" x14ac:dyDescent="0.2">
      <c r="B176" s="51"/>
      <c r="C176" s="20" t="s">
        <v>619</v>
      </c>
      <c r="D176" s="52"/>
      <c r="E176" s="52"/>
      <c r="F176" s="19" t="s">
        <v>1002</v>
      </c>
      <c r="I176" s="30">
        <f>B$190</f>
        <v>1994</v>
      </c>
      <c r="J176" s="30" t="str">
        <f>C$190</f>
        <v>ATP Tour World Championship</v>
      </c>
      <c r="K176" s="30" t="str">
        <f>E$190</f>
        <v>RR</v>
      </c>
      <c r="L176" s="30" t="str">
        <f>D$190</f>
        <v>Carpet</v>
      </c>
      <c r="M176" s="30" t="str">
        <f>F$190</f>
        <v>Becker, Boris</v>
      </c>
      <c r="N176" s="30" t="str">
        <f>F$191</f>
        <v>6-7(3), 6-4, 7-5</v>
      </c>
      <c r="O176" s="30">
        <v>3</v>
      </c>
      <c r="P176" s="30"/>
      <c r="Q176" s="30"/>
      <c r="R176" s="30"/>
      <c r="S176" s="30">
        <f t="shared" si="16"/>
        <v>3</v>
      </c>
      <c r="T176" s="30" t="s">
        <v>565</v>
      </c>
      <c r="U176" s="31">
        <f t="shared" si="17"/>
        <v>6</v>
      </c>
    </row>
    <row r="177" spans="2:21" x14ac:dyDescent="0.2">
      <c r="B177" s="51">
        <v>1994</v>
      </c>
      <c r="C177" s="19" t="s">
        <v>631</v>
      </c>
      <c r="D177" s="52" t="s">
        <v>582</v>
      </c>
      <c r="E177" s="52" t="s">
        <v>12</v>
      </c>
      <c r="F177" s="19" t="s">
        <v>644</v>
      </c>
      <c r="I177" s="30">
        <f>B$192</f>
        <v>1993</v>
      </c>
      <c r="J177" s="30" t="str">
        <f>C$192</f>
        <v>Doha</v>
      </c>
      <c r="K177" s="30" t="str">
        <f>E$192</f>
        <v>S</v>
      </c>
      <c r="L177" s="30" t="str">
        <f>D$192</f>
        <v>Hard</v>
      </c>
      <c r="M177" s="30" t="str">
        <f>F$192</f>
        <v>Becker, Boris</v>
      </c>
      <c r="N177" s="30" t="str">
        <f>F$193</f>
        <v>6-4, 6-4</v>
      </c>
      <c r="O177" s="30"/>
      <c r="P177" s="30"/>
      <c r="Q177" s="30">
        <v>9</v>
      </c>
      <c r="R177" s="30"/>
      <c r="S177" s="30">
        <f t="shared" si="16"/>
        <v>9</v>
      </c>
      <c r="T177" s="30"/>
      <c r="U177" s="31">
        <f t="shared" si="17"/>
        <v>9</v>
      </c>
    </row>
    <row r="178" spans="2:21" x14ac:dyDescent="0.2">
      <c r="B178" s="51"/>
      <c r="C178" s="20" t="s">
        <v>631</v>
      </c>
      <c r="D178" s="52"/>
      <c r="E178" s="52"/>
      <c r="F178" s="19" t="s">
        <v>1021</v>
      </c>
      <c r="I178" s="30">
        <f>B$194</f>
        <v>1992</v>
      </c>
      <c r="J178" s="30" t="str">
        <f>C$194</f>
        <v>ATP Tour World Championship</v>
      </c>
      <c r="K178" s="30" t="str">
        <f>E$194</f>
        <v>RR</v>
      </c>
      <c r="L178" s="30" t="str">
        <f>D$194</f>
        <v>Carpet</v>
      </c>
      <c r="M178" s="30" t="str">
        <f>F$194</f>
        <v>Becker, Boris</v>
      </c>
      <c r="N178" s="30" t="str">
        <f>F$195</f>
        <v>6-4, 6-0</v>
      </c>
      <c r="O178" s="30"/>
      <c r="P178" s="30"/>
      <c r="Q178" s="30"/>
      <c r="R178" s="30"/>
      <c r="S178" s="30">
        <f t="shared" si="16"/>
        <v>0</v>
      </c>
      <c r="T178" s="30" t="s">
        <v>565</v>
      </c>
      <c r="U178" s="31">
        <f t="shared" si="17"/>
        <v>0</v>
      </c>
    </row>
    <row r="179" spans="2:21" x14ac:dyDescent="0.2">
      <c r="B179" s="51">
        <v>1994</v>
      </c>
      <c r="C179" s="19" t="s">
        <v>608</v>
      </c>
      <c r="D179" s="52" t="s">
        <v>582</v>
      </c>
      <c r="E179" s="52" t="s">
        <v>1</v>
      </c>
      <c r="F179" s="19" t="s">
        <v>936</v>
      </c>
      <c r="I179" s="30">
        <f>B$196</f>
        <v>1992</v>
      </c>
      <c r="J179" s="30" t="str">
        <f>C$196</f>
        <v>Brussels</v>
      </c>
      <c r="K179" s="30" t="str">
        <f>E$196</f>
        <v>S</v>
      </c>
      <c r="L179" s="30" t="str">
        <f>D$196</f>
        <v>Carpet</v>
      </c>
      <c r="M179" s="30" t="str">
        <f>F$196</f>
        <v>Becker, Boris</v>
      </c>
      <c r="N179" s="30" t="str">
        <f>F$197</f>
        <v>4-6, 6-4, 6-2</v>
      </c>
      <c r="O179" s="30"/>
      <c r="P179" s="30"/>
      <c r="Q179" s="30">
        <v>9</v>
      </c>
      <c r="R179" s="30"/>
      <c r="S179" s="30">
        <f t="shared" si="16"/>
        <v>9</v>
      </c>
      <c r="T179" s="30"/>
      <c r="U179" s="31">
        <f t="shared" si="17"/>
        <v>9</v>
      </c>
    </row>
    <row r="180" spans="2:21" x14ac:dyDescent="0.2">
      <c r="B180" s="51"/>
      <c r="C180" s="20" t="s">
        <v>609</v>
      </c>
      <c r="D180" s="52"/>
      <c r="E180" s="52"/>
      <c r="F180" s="20" t="s">
        <v>950</v>
      </c>
      <c r="I180" s="30">
        <f>B$198</f>
        <v>1991</v>
      </c>
      <c r="J180" s="30" t="str">
        <f>C$198</f>
        <v>ATP Masters Series Stockholm</v>
      </c>
      <c r="K180" s="30" t="str">
        <f>E$198</f>
        <v>F</v>
      </c>
      <c r="L180" s="30" t="str">
        <f>D$198</f>
        <v>Carpet</v>
      </c>
      <c r="M180" s="30" t="str">
        <f>F$198</f>
        <v>Becker, Boris</v>
      </c>
      <c r="N180" s="30" t="str">
        <f>F$199</f>
        <v>3-6, 6-4, 1-6, 6-2, 6-2</v>
      </c>
      <c r="O180" s="30"/>
      <c r="P180" s="30"/>
      <c r="Q180" s="30"/>
      <c r="R180" s="30">
        <v>12</v>
      </c>
      <c r="S180" s="30">
        <f t="shared" si="16"/>
        <v>12</v>
      </c>
      <c r="T180" s="30"/>
      <c r="U180" s="31">
        <f t="shared" si="17"/>
        <v>12</v>
      </c>
    </row>
    <row r="181" spans="2:21" x14ac:dyDescent="0.2">
      <c r="I181" s="30">
        <f>B$200</f>
        <v>1990</v>
      </c>
      <c r="J181" s="30" t="str">
        <f>C$200</f>
        <v>ATP Masters Series Paris</v>
      </c>
      <c r="K181" s="30" t="str">
        <f>E$200</f>
        <v>F</v>
      </c>
      <c r="L181" s="30" t="str">
        <f>D$200</f>
        <v>Carpet</v>
      </c>
      <c r="M181" s="30" t="str">
        <f>F$200</f>
        <v>Edberg, Stefan</v>
      </c>
      <c r="N181" s="30" t="str">
        <f>F$201</f>
        <v>3-3 RET </v>
      </c>
      <c r="O181" s="30"/>
      <c r="P181" s="30"/>
      <c r="Q181" s="30"/>
      <c r="R181" s="30">
        <v>12</v>
      </c>
      <c r="S181" s="30">
        <f t="shared" si="16"/>
        <v>12</v>
      </c>
      <c r="T181" s="30"/>
      <c r="U181" s="31">
        <f t="shared" si="17"/>
        <v>12</v>
      </c>
    </row>
    <row r="182" spans="2:21" x14ac:dyDescent="0.2">
      <c r="I182" s="30">
        <f>B$202</f>
        <v>1990</v>
      </c>
      <c r="J182" s="30" t="str">
        <f>C$202</f>
        <v>ATP Masters Series Stockholm</v>
      </c>
      <c r="K182" s="30" t="str">
        <f>E$202</f>
        <v>F</v>
      </c>
      <c r="L182" s="30" t="str">
        <f>D$202</f>
        <v>Carpet</v>
      </c>
      <c r="M182" s="30" t="str">
        <f>F$202</f>
        <v>Becker, Boris</v>
      </c>
      <c r="N182" s="30" t="str">
        <f>F$203</f>
        <v>6-4, 6-0, 6-3 </v>
      </c>
      <c r="O182" s="30"/>
      <c r="P182" s="30"/>
      <c r="Q182" s="30"/>
      <c r="R182" s="30">
        <v>12</v>
      </c>
      <c r="S182" s="30">
        <f t="shared" si="16"/>
        <v>12</v>
      </c>
      <c r="T182" s="30"/>
      <c r="U182" s="31">
        <f t="shared" si="17"/>
        <v>12</v>
      </c>
    </row>
    <row r="183" spans="2:21" x14ac:dyDescent="0.2">
      <c r="B183" s="19" t="s">
        <v>731</v>
      </c>
      <c r="I183" s="30">
        <f>B$204</f>
        <v>1990</v>
      </c>
      <c r="J183" s="30" t="str">
        <f>C$204</f>
        <v>Sydney Indoor</v>
      </c>
      <c r="K183" s="30" t="str">
        <f>E$204</f>
        <v>F</v>
      </c>
      <c r="L183" s="30" t="str">
        <f>D$204</f>
        <v>Hard</v>
      </c>
      <c r="M183" s="30" t="str">
        <f>F$204</f>
        <v>Becker, Boris</v>
      </c>
      <c r="N183" s="30" t="str">
        <f>F$205</f>
        <v>7-6, 6-4, 6-4 </v>
      </c>
      <c r="O183" s="30">
        <v>3</v>
      </c>
      <c r="P183" s="30"/>
      <c r="Q183" s="30"/>
      <c r="R183" s="30">
        <v>12</v>
      </c>
      <c r="S183" s="30">
        <f t="shared" si="16"/>
        <v>15</v>
      </c>
      <c r="T183" s="30"/>
      <c r="U183" s="31">
        <f t="shared" si="17"/>
        <v>15</v>
      </c>
    </row>
    <row r="184" spans="2:21" x14ac:dyDescent="0.2">
      <c r="B184" s="51">
        <v>1996</v>
      </c>
      <c r="C184" s="19" t="s">
        <v>694</v>
      </c>
      <c r="D184" s="52" t="s">
        <v>599</v>
      </c>
      <c r="E184" s="52" t="s">
        <v>12</v>
      </c>
      <c r="F184" s="19" t="s">
        <v>695</v>
      </c>
      <c r="I184" s="30">
        <f>B$206</f>
        <v>1990</v>
      </c>
      <c r="J184" s="30" t="str">
        <f>C$206</f>
        <v>Wimbledon</v>
      </c>
      <c r="K184" s="30" t="str">
        <f>E$206</f>
        <v>F</v>
      </c>
      <c r="L184" s="30" t="str">
        <f>D$206</f>
        <v>Grass</v>
      </c>
      <c r="M184" s="30" t="str">
        <f>F$206</f>
        <v>Edberg, Stefan</v>
      </c>
      <c r="N184" s="30" t="str">
        <f>F$207</f>
        <v>6-2, 6-2, 3-6, 3-6, 6-4 </v>
      </c>
      <c r="O184" s="30"/>
      <c r="P184" s="30"/>
      <c r="Q184" s="30"/>
      <c r="R184" s="30">
        <v>12</v>
      </c>
      <c r="S184" s="30">
        <f t="shared" si="16"/>
        <v>12</v>
      </c>
      <c r="T184" s="30" t="s">
        <v>565</v>
      </c>
      <c r="U184" s="31">
        <f t="shared" si="17"/>
        <v>24</v>
      </c>
    </row>
    <row r="185" spans="2:21" x14ac:dyDescent="0.2">
      <c r="B185" s="51"/>
      <c r="C185" s="20" t="s">
        <v>598</v>
      </c>
      <c r="D185" s="52"/>
      <c r="E185" s="52"/>
      <c r="F185" s="19" t="s">
        <v>1090</v>
      </c>
      <c r="I185" s="30">
        <f>B$208</f>
        <v>1990</v>
      </c>
      <c r="J185" s="30" t="str">
        <f>C$208</f>
        <v>London / Queen's Club</v>
      </c>
      <c r="K185" s="30" t="str">
        <f>E$208</f>
        <v>S</v>
      </c>
      <c r="L185" s="30" t="str">
        <f>D$208</f>
        <v>Grass</v>
      </c>
      <c r="M185" s="30" t="str">
        <f>F$208</f>
        <v>Becker, Boris</v>
      </c>
      <c r="N185" s="30" t="str">
        <f>F$209</f>
        <v>6-4, 6-4 </v>
      </c>
      <c r="O185" s="30"/>
      <c r="P185" s="30"/>
      <c r="Q185" s="30"/>
      <c r="R185" s="30"/>
      <c r="S185" s="30">
        <f t="shared" si="16"/>
        <v>0</v>
      </c>
      <c r="T185" s="30"/>
      <c r="U185" s="31">
        <f t="shared" si="17"/>
        <v>0</v>
      </c>
    </row>
    <row r="186" spans="2:21" x14ac:dyDescent="0.2">
      <c r="B186" s="51">
        <v>1996</v>
      </c>
      <c r="C186" s="19" t="s">
        <v>696</v>
      </c>
      <c r="D186" s="52" t="s">
        <v>582</v>
      </c>
      <c r="E186" s="52" t="s">
        <v>9</v>
      </c>
      <c r="F186" s="19" t="s">
        <v>695</v>
      </c>
      <c r="I186" s="30">
        <f>B$210</f>
        <v>1989</v>
      </c>
      <c r="J186" s="30" t="str">
        <f>C$210</f>
        <v>SWE V GER F</v>
      </c>
      <c r="K186" s="30" t="str">
        <f>E$210</f>
        <v>RR</v>
      </c>
      <c r="L186" s="30" t="str">
        <f>D$210</f>
        <v>Carpet</v>
      </c>
      <c r="M186" s="30" t="str">
        <f>F$210</f>
        <v>Becker, Boris</v>
      </c>
      <c r="N186" s="30" t="str">
        <f>F$211</f>
        <v>6-2, 6-2, 6-4 </v>
      </c>
      <c r="O186" s="30"/>
      <c r="P186" s="30"/>
      <c r="Q186" s="30"/>
      <c r="R186" s="30"/>
      <c r="S186" s="30">
        <f t="shared" si="16"/>
        <v>0</v>
      </c>
      <c r="T186" s="30"/>
      <c r="U186" s="31">
        <f t="shared" si="17"/>
        <v>0</v>
      </c>
    </row>
    <row r="187" spans="2:21" x14ac:dyDescent="0.2">
      <c r="B187" s="51"/>
      <c r="C187" s="20" t="s">
        <v>697</v>
      </c>
      <c r="D187" s="52"/>
      <c r="E187" s="52"/>
      <c r="F187" s="19" t="s">
        <v>980</v>
      </c>
      <c r="I187" s="30">
        <f>B$212</f>
        <v>1989</v>
      </c>
      <c r="J187" s="30" t="str">
        <f>C$212</f>
        <v>Masters</v>
      </c>
      <c r="K187" s="30" t="str">
        <f>E$212</f>
        <v>F</v>
      </c>
      <c r="L187" s="30" t="str">
        <f>D$212</f>
        <v>Carpet</v>
      </c>
      <c r="M187" s="30" t="str">
        <f>F$212</f>
        <v>Edberg, Stefan</v>
      </c>
      <c r="N187" s="30" t="str">
        <f>F$213</f>
        <v>4-6, 7-6, 6-3, 6-1 </v>
      </c>
      <c r="O187" s="30">
        <v>3</v>
      </c>
      <c r="P187" s="30"/>
      <c r="Q187" s="30"/>
      <c r="R187" s="30">
        <v>12</v>
      </c>
      <c r="S187" s="30">
        <f t="shared" si="16"/>
        <v>15</v>
      </c>
      <c r="T187" s="30" t="s">
        <v>565</v>
      </c>
      <c r="U187" s="31">
        <f t="shared" si="17"/>
        <v>30</v>
      </c>
    </row>
    <row r="188" spans="2:21" x14ac:dyDescent="0.2">
      <c r="B188" s="51">
        <v>1995</v>
      </c>
      <c r="C188" s="19" t="s">
        <v>683</v>
      </c>
      <c r="D188" s="52" t="s">
        <v>582</v>
      </c>
      <c r="E188" s="52" t="s">
        <v>17</v>
      </c>
      <c r="F188" s="19" t="s">
        <v>695</v>
      </c>
      <c r="I188" s="30">
        <f>B$214</f>
        <v>1989</v>
      </c>
      <c r="J188" s="30" t="str">
        <f>C$214</f>
        <v>Masters</v>
      </c>
      <c r="K188" s="30" t="str">
        <f>E$214</f>
        <v>RR</v>
      </c>
      <c r="L188" s="30" t="str">
        <f>D$214</f>
        <v>Carpet</v>
      </c>
      <c r="M188" s="30" t="str">
        <f>F$214</f>
        <v>Becker, Boris</v>
      </c>
      <c r="N188" s="30" t="str">
        <f>F$215</f>
        <v>6-1, 6-4 </v>
      </c>
      <c r="O188" s="30"/>
      <c r="P188" s="30"/>
      <c r="Q188" s="30"/>
      <c r="R188" s="30"/>
      <c r="S188" s="30">
        <f t="shared" si="16"/>
        <v>0</v>
      </c>
      <c r="T188" s="30" t="s">
        <v>565</v>
      </c>
      <c r="U188" s="31">
        <f t="shared" si="17"/>
        <v>0</v>
      </c>
    </row>
    <row r="189" spans="2:21" x14ac:dyDescent="0.2">
      <c r="B189" s="51"/>
      <c r="C189" s="20" t="s">
        <v>684</v>
      </c>
      <c r="D189" s="52"/>
      <c r="E189" s="52"/>
      <c r="F189" s="19" t="s">
        <v>995</v>
      </c>
      <c r="I189" s="30">
        <f>B$216</f>
        <v>1989</v>
      </c>
      <c r="J189" s="30" t="str">
        <f>C$216</f>
        <v>Paris Indoor</v>
      </c>
      <c r="K189" s="30" t="str">
        <f>E$216</f>
        <v>F</v>
      </c>
      <c r="L189" s="30" t="str">
        <f>D$216</f>
        <v>Carpet</v>
      </c>
      <c r="M189" s="30" t="str">
        <f>F$216</f>
        <v>Becker, Boris</v>
      </c>
      <c r="N189" s="30" t="str">
        <f>F$217</f>
        <v>6-4, 6-3, 6-3 </v>
      </c>
      <c r="O189" s="30"/>
      <c r="P189" s="30"/>
      <c r="Q189" s="30"/>
      <c r="R189" s="30">
        <v>12</v>
      </c>
      <c r="S189" s="30">
        <f t="shared" si="16"/>
        <v>12</v>
      </c>
      <c r="T189" s="30"/>
      <c r="U189" s="31">
        <f t="shared" si="17"/>
        <v>12</v>
      </c>
    </row>
    <row r="190" spans="2:21" x14ac:dyDescent="0.2">
      <c r="B190" s="51">
        <v>1994</v>
      </c>
      <c r="C190" s="19" t="s">
        <v>592</v>
      </c>
      <c r="D190" s="52" t="s">
        <v>605</v>
      </c>
      <c r="E190" s="52" t="s">
        <v>594</v>
      </c>
      <c r="F190" s="19" t="s">
        <v>695</v>
      </c>
      <c r="I190" s="30">
        <f>B$218</f>
        <v>1989</v>
      </c>
      <c r="J190" s="30" t="str">
        <f>C$218</f>
        <v>Wimbledon</v>
      </c>
      <c r="K190" s="30" t="str">
        <f>E$218</f>
        <v>F</v>
      </c>
      <c r="L190" s="30" t="str">
        <f>D$218</f>
        <v>Grass</v>
      </c>
      <c r="M190" s="30" t="str">
        <f>F$218</f>
        <v>Becker, Boris</v>
      </c>
      <c r="N190" s="30" t="str">
        <f>F$219</f>
        <v>6-0, 7-6, 6-4 </v>
      </c>
      <c r="O190" s="30">
        <v>3</v>
      </c>
      <c r="P190" s="30"/>
      <c r="Q190" s="30"/>
      <c r="R190" s="30">
        <v>12</v>
      </c>
      <c r="S190" s="30">
        <f t="shared" si="16"/>
        <v>15</v>
      </c>
      <c r="T190" s="30" t="s">
        <v>565</v>
      </c>
      <c r="U190" s="31">
        <f t="shared" si="17"/>
        <v>30</v>
      </c>
    </row>
    <row r="191" spans="2:21" x14ac:dyDescent="0.2">
      <c r="B191" s="51"/>
      <c r="C191" s="20" t="s">
        <v>593</v>
      </c>
      <c r="D191" s="52"/>
      <c r="E191" s="52"/>
      <c r="F191" s="19" t="s">
        <v>1091</v>
      </c>
      <c r="I191" s="30">
        <f>B$220</f>
        <v>1989</v>
      </c>
      <c r="J191" s="30" t="str">
        <f>C$220</f>
        <v>French Open</v>
      </c>
      <c r="K191" s="30" t="str">
        <f>E$220</f>
        <v>S</v>
      </c>
      <c r="L191" s="30" t="str">
        <f>D$220</f>
        <v>Clay</v>
      </c>
      <c r="M191" s="30" t="str">
        <f>F$220</f>
        <v>Edberg, Stefan</v>
      </c>
      <c r="N191" s="30" t="str">
        <f>F$221</f>
        <v>6-3, 6-4, 5-7, 3-6, 6-2 </v>
      </c>
      <c r="O191" s="30"/>
      <c r="P191" s="30"/>
      <c r="Q191" s="30">
        <v>9</v>
      </c>
      <c r="R191" s="30"/>
      <c r="S191" s="30">
        <f t="shared" si="16"/>
        <v>9</v>
      </c>
      <c r="T191" s="30" t="s">
        <v>565</v>
      </c>
      <c r="U191" s="31">
        <f t="shared" si="17"/>
        <v>18</v>
      </c>
    </row>
    <row r="192" spans="2:21" x14ac:dyDescent="0.2">
      <c r="B192" s="51">
        <v>1993</v>
      </c>
      <c r="C192" s="19" t="s">
        <v>696</v>
      </c>
      <c r="D192" s="52" t="s">
        <v>582</v>
      </c>
      <c r="E192" s="52" t="s">
        <v>5</v>
      </c>
      <c r="F192" s="19" t="s">
        <v>695</v>
      </c>
      <c r="I192" s="30">
        <f>B$222</f>
        <v>1988</v>
      </c>
      <c r="J192" s="30" t="str">
        <f>C$222</f>
        <v>GER V SWE F</v>
      </c>
      <c r="K192" s="30" t="str">
        <f>E$222</f>
        <v>RR</v>
      </c>
      <c r="L192" s="30" t="str">
        <f>D$222</f>
        <v>Clay</v>
      </c>
      <c r="M192" s="30" t="str">
        <f>F$222</f>
        <v>Becker, Boris</v>
      </c>
      <c r="N192" s="30" t="str">
        <f>F$223</f>
        <v>6-3, 6-1, 6-4 </v>
      </c>
      <c r="O192" s="30"/>
      <c r="P192" s="30"/>
      <c r="Q192" s="30"/>
      <c r="R192" s="30"/>
      <c r="S192" s="30">
        <f t="shared" si="16"/>
        <v>0</v>
      </c>
      <c r="T192" s="30"/>
      <c r="U192" s="31">
        <f t="shared" si="17"/>
        <v>0</v>
      </c>
    </row>
    <row r="193" spans="2:22" x14ac:dyDescent="0.2">
      <c r="B193" s="51"/>
      <c r="C193" s="20" t="s">
        <v>697</v>
      </c>
      <c r="D193" s="52"/>
      <c r="E193" s="52"/>
      <c r="F193" s="19" t="s">
        <v>984</v>
      </c>
      <c r="I193" s="30">
        <f>B$224</f>
        <v>1988</v>
      </c>
      <c r="J193" s="30" t="str">
        <f>C$224</f>
        <v>Masters</v>
      </c>
      <c r="K193" s="30" t="str">
        <f>E$224</f>
        <v>RR</v>
      </c>
      <c r="L193" s="30" t="str">
        <f>D$224</f>
        <v>Carpet</v>
      </c>
      <c r="M193" s="30" t="str">
        <f>F$224</f>
        <v>Edberg, Stefan</v>
      </c>
      <c r="N193" s="30" t="str">
        <f>F$225</f>
        <v>7-6, 3-6, 6-4 </v>
      </c>
      <c r="O193" s="30">
        <v>3</v>
      </c>
      <c r="P193" s="30"/>
      <c r="Q193" s="30"/>
      <c r="R193" s="30"/>
      <c r="S193" s="30">
        <f t="shared" si="16"/>
        <v>3</v>
      </c>
      <c r="T193" s="30" t="s">
        <v>565</v>
      </c>
      <c r="U193" s="31">
        <f t="shared" si="17"/>
        <v>6</v>
      </c>
    </row>
    <row r="194" spans="2:22" x14ac:dyDescent="0.2">
      <c r="B194" s="51">
        <v>1992</v>
      </c>
      <c r="C194" s="19" t="s">
        <v>592</v>
      </c>
      <c r="D194" s="52" t="s">
        <v>605</v>
      </c>
      <c r="E194" s="52" t="s">
        <v>594</v>
      </c>
      <c r="F194" s="19" t="s">
        <v>695</v>
      </c>
      <c r="I194" s="30">
        <f>B$226</f>
        <v>1988</v>
      </c>
      <c r="J194" s="30" t="str">
        <f>C$226</f>
        <v>Wimbledon</v>
      </c>
      <c r="K194" s="30" t="str">
        <f>E$226</f>
        <v>F</v>
      </c>
      <c r="L194" s="30" t="str">
        <f>D$226</f>
        <v>Grass</v>
      </c>
      <c r="M194" s="30" t="str">
        <f>F$226</f>
        <v>Edberg, Stefan</v>
      </c>
      <c r="N194" s="30" t="str">
        <f>F$227</f>
        <v>4-6, 7-6, 6-4, 6-2 </v>
      </c>
      <c r="O194" s="30">
        <v>3</v>
      </c>
      <c r="P194" s="30"/>
      <c r="Q194" s="30"/>
      <c r="R194" s="30">
        <v>12</v>
      </c>
      <c r="S194" s="30">
        <f t="shared" si="16"/>
        <v>15</v>
      </c>
      <c r="T194" s="30" t="s">
        <v>565</v>
      </c>
      <c r="U194" s="31">
        <f t="shared" si="17"/>
        <v>30</v>
      </c>
    </row>
    <row r="195" spans="2:22" x14ac:dyDescent="0.2">
      <c r="B195" s="51"/>
      <c r="C195" s="20" t="s">
        <v>593</v>
      </c>
      <c r="D195" s="52"/>
      <c r="E195" s="52"/>
      <c r="F195" s="19" t="s">
        <v>1092</v>
      </c>
      <c r="I195" s="30">
        <f>B$228</f>
        <v>1988</v>
      </c>
      <c r="J195" s="30" t="str">
        <f>C$228</f>
        <v>London / Queen's Club</v>
      </c>
      <c r="K195" s="30" t="str">
        <f>E$228</f>
        <v>F</v>
      </c>
      <c r="L195" s="30" t="str">
        <f>D$228</f>
        <v>Grass</v>
      </c>
      <c r="M195" s="30" t="str">
        <f>F$228</f>
        <v>Becker, Boris</v>
      </c>
      <c r="N195" s="30" t="str">
        <f>F$229</f>
        <v>6-1, 3-6, 6-3 </v>
      </c>
      <c r="O195" s="30"/>
      <c r="P195" s="30"/>
      <c r="Q195" s="30"/>
      <c r="R195" s="30">
        <v>12</v>
      </c>
      <c r="S195" s="30">
        <f t="shared" si="16"/>
        <v>12</v>
      </c>
      <c r="T195" s="30"/>
      <c r="U195" s="31">
        <f t="shared" si="17"/>
        <v>12</v>
      </c>
    </row>
    <row r="196" spans="2:22" x14ac:dyDescent="0.2">
      <c r="B196" s="51">
        <v>1992</v>
      </c>
      <c r="C196" s="19" t="s">
        <v>698</v>
      </c>
      <c r="D196" s="52" t="s">
        <v>605</v>
      </c>
      <c r="E196" s="52" t="s">
        <v>5</v>
      </c>
      <c r="F196" s="19" t="s">
        <v>695</v>
      </c>
      <c r="I196" s="30">
        <f>B$230</f>
        <v>1988</v>
      </c>
      <c r="J196" s="30" t="str">
        <f>C$230</f>
        <v>Dallas WCT</v>
      </c>
      <c r="K196" s="30" t="str">
        <f>E$230</f>
        <v>F</v>
      </c>
      <c r="L196" s="30" t="str">
        <f>D$230</f>
        <v>Carpet</v>
      </c>
      <c r="M196" s="30" t="str">
        <f>F$230</f>
        <v>Becker, Boris</v>
      </c>
      <c r="N196" s="30" t="str">
        <f>F$231</f>
        <v>6-4, 1-6, 7-5, 6-2 </v>
      </c>
      <c r="O196" s="30"/>
      <c r="P196" s="30"/>
      <c r="Q196" s="30"/>
      <c r="R196" s="30">
        <v>12</v>
      </c>
      <c r="S196" s="30">
        <f t="shared" si="16"/>
        <v>12</v>
      </c>
      <c r="T196" s="30"/>
      <c r="U196" s="31">
        <f t="shared" si="17"/>
        <v>12</v>
      </c>
    </row>
    <row r="197" spans="2:22" x14ac:dyDescent="0.2">
      <c r="B197" s="51"/>
      <c r="C197" s="20" t="s">
        <v>699</v>
      </c>
      <c r="D197" s="52"/>
      <c r="E197" s="52"/>
      <c r="F197" s="19" t="s">
        <v>1093</v>
      </c>
      <c r="I197" s="30">
        <f>B$232</f>
        <v>1987</v>
      </c>
      <c r="J197" s="30" t="str">
        <f>C$232</f>
        <v>Cincinnati</v>
      </c>
      <c r="K197" s="30" t="str">
        <f>E$232</f>
        <v>F</v>
      </c>
      <c r="L197" s="30" t="str">
        <f>D$232</f>
        <v>Hard</v>
      </c>
      <c r="M197" s="30" t="str">
        <f>F$232</f>
        <v>Edberg, Stefan</v>
      </c>
      <c r="N197" s="30" t="str">
        <f>F$233</f>
        <v>6-4, 6-1 </v>
      </c>
      <c r="O197" s="30"/>
      <c r="P197" s="30"/>
      <c r="Q197" s="30"/>
      <c r="R197" s="30">
        <v>12</v>
      </c>
      <c r="S197" s="30">
        <f t="shared" si="16"/>
        <v>12</v>
      </c>
      <c r="T197" s="30"/>
      <c r="U197" s="31">
        <f t="shared" si="17"/>
        <v>12</v>
      </c>
    </row>
    <row r="198" spans="2:22" x14ac:dyDescent="0.2">
      <c r="B198" s="51">
        <v>1991</v>
      </c>
      <c r="C198" s="19" t="s">
        <v>700</v>
      </c>
      <c r="D198" s="52" t="s">
        <v>605</v>
      </c>
      <c r="E198" s="52" t="s">
        <v>12</v>
      </c>
      <c r="F198" s="19" t="s">
        <v>695</v>
      </c>
      <c r="I198" s="30">
        <f>B$234</f>
        <v>1987</v>
      </c>
      <c r="J198" s="30" t="str">
        <f>C$234</f>
        <v>Montreal / Toronto</v>
      </c>
      <c r="K198" s="30" t="str">
        <f>E$234</f>
        <v>S</v>
      </c>
      <c r="L198" s="30" t="str">
        <f>D$234</f>
        <v>Hard</v>
      </c>
      <c r="M198" s="30" t="str">
        <f>F$234</f>
        <v>Edberg, Stefan</v>
      </c>
      <c r="N198" s="30" t="str">
        <f>F$235</f>
        <v>6-2, 6-4 </v>
      </c>
      <c r="O198" s="30"/>
      <c r="P198" s="30"/>
      <c r="Q198" s="30">
        <v>9</v>
      </c>
      <c r="R198" s="30"/>
      <c r="S198" s="30">
        <f t="shared" si="16"/>
        <v>9</v>
      </c>
      <c r="T198" s="30"/>
      <c r="U198" s="31">
        <f t="shared" si="17"/>
        <v>9</v>
      </c>
    </row>
    <row r="199" spans="2:22" x14ac:dyDescent="0.2">
      <c r="B199" s="51"/>
      <c r="C199" s="20" t="s">
        <v>639</v>
      </c>
      <c r="D199" s="52"/>
      <c r="E199" s="52"/>
      <c r="F199" s="19" t="s">
        <v>1094</v>
      </c>
      <c r="I199" s="30">
        <f>B$236</f>
        <v>1987</v>
      </c>
      <c r="J199" s="30" t="str">
        <f>C$236</f>
        <v>Indian Wells</v>
      </c>
      <c r="K199" s="30" t="str">
        <f>E$236</f>
        <v>F</v>
      </c>
      <c r="L199" s="30" t="str">
        <f>D$236</f>
        <v>Hard</v>
      </c>
      <c r="M199" s="30" t="str">
        <f>F$236</f>
        <v>Becker, Boris</v>
      </c>
      <c r="N199" s="30" t="str">
        <f>F$237</f>
        <v>6-4, 6-4, 7-5 </v>
      </c>
      <c r="O199" s="30"/>
      <c r="P199" s="30"/>
      <c r="Q199" s="30"/>
      <c r="R199" s="30">
        <v>12</v>
      </c>
      <c r="S199" s="30">
        <f t="shared" si="16"/>
        <v>12</v>
      </c>
      <c r="T199" s="30"/>
      <c r="U199" s="31">
        <f t="shared" si="17"/>
        <v>12</v>
      </c>
    </row>
    <row r="200" spans="2:22" x14ac:dyDescent="0.2">
      <c r="B200" s="51">
        <v>1990</v>
      </c>
      <c r="C200" s="19" t="s">
        <v>610</v>
      </c>
      <c r="D200" s="52" t="s">
        <v>605</v>
      </c>
      <c r="E200" s="52" t="s">
        <v>12</v>
      </c>
      <c r="F200" s="19" t="s">
        <v>640</v>
      </c>
      <c r="I200" s="30">
        <f>B$238</f>
        <v>1986</v>
      </c>
      <c r="J200" s="30" t="str">
        <f>C$238</f>
        <v>Masters</v>
      </c>
      <c r="K200" s="30" t="str">
        <f>E$238</f>
        <v>S</v>
      </c>
      <c r="L200" s="30" t="str">
        <f>D$238</f>
        <v>Carpet</v>
      </c>
      <c r="M200" s="30" t="str">
        <f>F$238</f>
        <v>Becker, Boris</v>
      </c>
      <c r="N200" s="30" t="str">
        <f>F$239</f>
        <v>6-4, 6-4 </v>
      </c>
      <c r="O200" s="30"/>
      <c r="P200" s="30"/>
      <c r="Q200" s="30">
        <v>9</v>
      </c>
      <c r="R200" s="30"/>
      <c r="S200" s="30">
        <f t="shared" si="16"/>
        <v>9</v>
      </c>
      <c r="T200" s="30" t="s">
        <v>565</v>
      </c>
      <c r="U200" s="31">
        <f t="shared" si="17"/>
        <v>18</v>
      </c>
    </row>
    <row r="201" spans="2:22" x14ac:dyDescent="0.2">
      <c r="B201" s="51"/>
      <c r="C201" s="20" t="s">
        <v>611</v>
      </c>
      <c r="D201" s="52"/>
      <c r="E201" s="52"/>
      <c r="F201" s="19" t="s">
        <v>701</v>
      </c>
      <c r="I201" s="30">
        <f>B$240</f>
        <v>1986</v>
      </c>
      <c r="J201" s="30" t="str">
        <f>C$240</f>
        <v>Tokyo Indoor</v>
      </c>
      <c r="K201" s="30" t="str">
        <f>E$240</f>
        <v>F</v>
      </c>
      <c r="L201" s="30" t="str">
        <f>D$240</f>
        <v>Carpet</v>
      </c>
      <c r="M201" s="30" t="str">
        <f>F$240</f>
        <v>Becker, Boris</v>
      </c>
      <c r="N201" s="30" t="str">
        <f>F$241</f>
        <v>7-6, 6-1 </v>
      </c>
      <c r="O201" s="30">
        <v>3</v>
      </c>
      <c r="P201" s="30"/>
      <c r="Q201" s="30"/>
      <c r="R201" s="30">
        <v>12</v>
      </c>
      <c r="S201" s="30">
        <f t="shared" si="16"/>
        <v>15</v>
      </c>
      <c r="T201" s="30"/>
      <c r="U201" s="31">
        <f t="shared" si="17"/>
        <v>15</v>
      </c>
    </row>
    <row r="202" spans="2:22" x14ac:dyDescent="0.2">
      <c r="B202" s="51">
        <v>1990</v>
      </c>
      <c r="C202" s="19" t="s">
        <v>700</v>
      </c>
      <c r="D202" s="52" t="s">
        <v>605</v>
      </c>
      <c r="E202" s="52" t="s">
        <v>12</v>
      </c>
      <c r="F202" s="19" t="s">
        <v>695</v>
      </c>
      <c r="I202" s="30">
        <f>B$242</f>
        <v>1986</v>
      </c>
      <c r="J202" s="30" t="str">
        <f>C$242</f>
        <v>Montreal / Toronto</v>
      </c>
      <c r="K202" s="30" t="str">
        <f>E$242</f>
        <v>F</v>
      </c>
      <c r="L202" s="30" t="str">
        <f>D$242</f>
        <v>Hard</v>
      </c>
      <c r="M202" s="30" t="str">
        <f>F$242</f>
        <v>Becker, Boris</v>
      </c>
      <c r="N202" s="30" t="str">
        <f>F$243</f>
        <v>6-4, 3-6, 6-3 </v>
      </c>
      <c r="O202" s="30"/>
      <c r="P202" s="30"/>
      <c r="Q202" s="30"/>
      <c r="R202" s="30">
        <v>12</v>
      </c>
      <c r="S202" s="30">
        <f t="shared" si="16"/>
        <v>12</v>
      </c>
      <c r="T202" s="30"/>
      <c r="U202" s="31">
        <f t="shared" si="17"/>
        <v>12</v>
      </c>
    </row>
    <row r="203" spans="2:22" x14ac:dyDescent="0.2">
      <c r="B203" s="51"/>
      <c r="C203" s="20" t="s">
        <v>639</v>
      </c>
      <c r="D203" s="52"/>
      <c r="E203" s="52"/>
      <c r="F203" s="19" t="s">
        <v>702</v>
      </c>
      <c r="I203" s="30">
        <f>B$244</f>
        <v>1986</v>
      </c>
      <c r="J203" s="30" t="str">
        <f>C$244</f>
        <v>Dallas</v>
      </c>
      <c r="K203" s="30" t="str">
        <f>E$244</f>
        <v>S</v>
      </c>
      <c r="L203" s="30" t="str">
        <f>D$244</f>
        <v>Carpet</v>
      </c>
      <c r="M203" s="30" t="str">
        <f>F$244</f>
        <v>Becker, Boris</v>
      </c>
      <c r="N203" s="30" t="str">
        <f>F$245</f>
        <v>7-6, 7-6, 4-6, 7-6 </v>
      </c>
      <c r="O203" s="30">
        <f>3*3</f>
        <v>9</v>
      </c>
      <c r="P203" s="30"/>
      <c r="Q203" s="30">
        <v>9</v>
      </c>
      <c r="R203" s="30"/>
      <c r="S203" s="30">
        <f t="shared" si="16"/>
        <v>18</v>
      </c>
      <c r="T203" s="30"/>
      <c r="U203" s="31">
        <f t="shared" si="17"/>
        <v>18</v>
      </c>
    </row>
    <row r="204" spans="2:22" x14ac:dyDescent="0.2">
      <c r="B204" s="51">
        <v>1990</v>
      </c>
      <c r="C204" s="19" t="s">
        <v>670</v>
      </c>
      <c r="D204" s="52" t="s">
        <v>582</v>
      </c>
      <c r="E204" s="52" t="s">
        <v>12</v>
      </c>
      <c r="F204" s="19" t="s">
        <v>695</v>
      </c>
      <c r="I204" s="30">
        <f>B$246</f>
        <v>1985</v>
      </c>
      <c r="J204" s="30" t="str">
        <f>C$246</f>
        <v>SWE V GER F</v>
      </c>
      <c r="K204" s="30" t="str">
        <f>E$246</f>
        <v>RR</v>
      </c>
      <c r="L204" s="30" t="str">
        <f>D$246</f>
        <v>Carpet</v>
      </c>
      <c r="M204" s="30" t="str">
        <f>F$246</f>
        <v>Becker, Boris</v>
      </c>
      <c r="N204" s="30" t="str">
        <f>F$247</f>
        <v>6-3, 3-6, 7-5, 8-6 </v>
      </c>
      <c r="O204" s="30"/>
      <c r="P204" s="30"/>
      <c r="Q204" s="30"/>
      <c r="R204" s="30"/>
      <c r="S204" s="30">
        <f t="shared" si="16"/>
        <v>0</v>
      </c>
      <c r="T204" s="30"/>
      <c r="U204" s="31">
        <f t="shared" si="17"/>
        <v>0</v>
      </c>
    </row>
    <row r="205" spans="2:22" x14ac:dyDescent="0.2">
      <c r="B205" s="51"/>
      <c r="C205" s="20" t="s">
        <v>591</v>
      </c>
      <c r="D205" s="52"/>
      <c r="E205" s="52"/>
      <c r="F205" s="19" t="s">
        <v>703</v>
      </c>
      <c r="I205" s="30">
        <f>B$248</f>
        <v>1985</v>
      </c>
      <c r="J205" s="30" t="str">
        <f>C$248</f>
        <v>Las Vegas</v>
      </c>
      <c r="K205" s="30" t="str">
        <f>E$248</f>
        <v>R16</v>
      </c>
      <c r="L205" s="30" t="str">
        <f>D$248</f>
        <v>Hard</v>
      </c>
      <c r="M205" s="30" t="str">
        <f>F$248</f>
        <v>Becker, Boris</v>
      </c>
      <c r="N205" s="30" t="str">
        <f>F$249</f>
        <v>6-3, 6-7, 6-2 </v>
      </c>
      <c r="O205" s="30">
        <v>3</v>
      </c>
      <c r="P205" s="30"/>
      <c r="Q205" s="30"/>
      <c r="R205" s="30"/>
      <c r="S205" s="30">
        <f t="shared" si="16"/>
        <v>3</v>
      </c>
      <c r="T205" s="30"/>
      <c r="U205" s="31">
        <f t="shared" si="17"/>
        <v>3</v>
      </c>
    </row>
    <row r="206" spans="2:22" x14ac:dyDescent="0.2">
      <c r="B206" s="51">
        <v>1990</v>
      </c>
      <c r="C206" s="19" t="s">
        <v>597</v>
      </c>
      <c r="D206" s="52" t="s">
        <v>599</v>
      </c>
      <c r="E206" s="52" t="s">
        <v>12</v>
      </c>
      <c r="F206" s="19" t="s">
        <v>640</v>
      </c>
      <c r="I206" s="30">
        <f>B$250</f>
        <v>1985</v>
      </c>
      <c r="J206" s="30" t="str">
        <f>C$250</f>
        <v>Philadelphia</v>
      </c>
      <c r="K206" s="30" t="str">
        <f>E$250</f>
        <v>R32</v>
      </c>
      <c r="L206" s="30" t="str">
        <f>D$250</f>
        <v>Carpet</v>
      </c>
      <c r="M206" s="30" t="str">
        <f>F$250</f>
        <v>Edberg, Stefan</v>
      </c>
      <c r="N206" s="30" t="str">
        <f>F$251</f>
        <v>6-3, 6-1 </v>
      </c>
      <c r="O206" s="30"/>
      <c r="P206" s="30"/>
      <c r="Q206" s="30"/>
      <c r="R206" s="30"/>
      <c r="S206" s="30">
        <f t="shared" si="16"/>
        <v>0</v>
      </c>
      <c r="T206" s="30"/>
      <c r="U206" s="31">
        <f t="shared" si="17"/>
        <v>0</v>
      </c>
    </row>
    <row r="207" spans="2:22" x14ac:dyDescent="0.2">
      <c r="B207" s="51"/>
      <c r="C207" s="20" t="s">
        <v>598</v>
      </c>
      <c r="D207" s="52"/>
      <c r="E207" s="52"/>
      <c r="F207" s="19" t="s">
        <v>704</v>
      </c>
      <c r="I207" s="30">
        <f>B$252</f>
        <v>1984</v>
      </c>
      <c r="J207" s="30" t="str">
        <f>C$252</f>
        <v>Cologne</v>
      </c>
      <c r="K207" s="30" t="str">
        <f>E$252</f>
        <v>R32</v>
      </c>
      <c r="L207" s="30" t="str">
        <f>D$252</f>
        <v>Hard</v>
      </c>
      <c r="M207" s="30" t="str">
        <f>F$252</f>
        <v>Edberg, Stefan</v>
      </c>
      <c r="N207" s="30" t="str">
        <f>F$253</f>
        <v>6-4, 6-4 </v>
      </c>
      <c r="O207" s="30"/>
      <c r="P207" s="30"/>
      <c r="Q207" s="30"/>
      <c r="R207" s="30"/>
      <c r="S207" s="30">
        <f t="shared" si="16"/>
        <v>0</v>
      </c>
      <c r="T207" s="30"/>
      <c r="U207" s="31">
        <f t="shared" si="17"/>
        <v>0</v>
      </c>
    </row>
    <row r="208" spans="2:22" x14ac:dyDescent="0.2">
      <c r="B208" s="51">
        <v>1990</v>
      </c>
      <c r="C208" s="19" t="s">
        <v>694</v>
      </c>
      <c r="D208" s="52" t="s">
        <v>599</v>
      </c>
      <c r="E208" s="52" t="s">
        <v>5</v>
      </c>
      <c r="F208" s="19" t="s">
        <v>695</v>
      </c>
      <c r="V208" s="33">
        <f>SUM(U173:U207)</f>
        <v>369</v>
      </c>
    </row>
    <row r="209" spans="2:21" x14ac:dyDescent="0.2">
      <c r="B209" s="51"/>
      <c r="C209" s="20" t="s">
        <v>598</v>
      </c>
      <c r="D209" s="52"/>
      <c r="E209" s="52"/>
      <c r="F209" s="19" t="s">
        <v>654</v>
      </c>
      <c r="I209" s="19" t="str">
        <f>B277</f>
        <v>Stefan Edberg vs. Michael Chang (Edberg led 12-9)</v>
      </c>
    </row>
    <row r="210" spans="2:21" x14ac:dyDescent="0.2">
      <c r="B210" s="51">
        <v>1989</v>
      </c>
      <c r="C210" s="19" t="s">
        <v>705</v>
      </c>
      <c r="D210" s="52" t="s">
        <v>605</v>
      </c>
      <c r="E210" s="52" t="s">
        <v>594</v>
      </c>
      <c r="F210" s="19" t="s">
        <v>695</v>
      </c>
      <c r="I210" s="30">
        <f>B$278</f>
        <v>1996</v>
      </c>
      <c r="J210" s="30" t="str">
        <f>C$278</f>
        <v>Los Angeles</v>
      </c>
      <c r="K210" s="30" t="str">
        <f>E$278</f>
        <v>S</v>
      </c>
      <c r="L210" s="30" t="str">
        <f>D$278</f>
        <v>Hard</v>
      </c>
      <c r="M210" s="30" t="str">
        <f>F$278</f>
        <v>Chang, Michael</v>
      </c>
      <c r="N210" s="30" t="str">
        <f>F$279</f>
        <v>6-3, 6-2</v>
      </c>
      <c r="O210" s="30"/>
      <c r="P210" s="30"/>
      <c r="Q210" s="30">
        <v>9</v>
      </c>
      <c r="R210" s="30"/>
      <c r="S210" s="30">
        <f t="shared" ref="S210:S230" si="18">SUM(O210:R210)</f>
        <v>9</v>
      </c>
      <c r="T210" s="30"/>
      <c r="U210" s="31">
        <f t="shared" ref="U210:U230" si="19">IF(T210="Yes",S210*2,S210)</f>
        <v>9</v>
      </c>
    </row>
    <row r="211" spans="2:21" x14ac:dyDescent="0.2">
      <c r="B211" s="51"/>
      <c r="C211" s="20" t="s">
        <v>593</v>
      </c>
      <c r="D211" s="52"/>
      <c r="E211" s="52"/>
      <c r="F211" s="19" t="s">
        <v>706</v>
      </c>
      <c r="I211" s="30">
        <f>B$280</f>
        <v>1996</v>
      </c>
      <c r="J211" s="30" t="str">
        <f>C$280</f>
        <v>French Open</v>
      </c>
      <c r="K211" s="30" t="str">
        <f>E$280</f>
        <v>R32</v>
      </c>
      <c r="L211" s="30" t="str">
        <f>D$280</f>
        <v>Clay</v>
      </c>
      <c r="M211" s="30" t="str">
        <f>F$280</f>
        <v>Edberg, Stefan</v>
      </c>
      <c r="N211" s="30" t="str">
        <f>F$281</f>
        <v>4-6, 7-5, 6-0, 7-6 (1)</v>
      </c>
      <c r="O211" s="30">
        <v>3</v>
      </c>
      <c r="P211" s="30"/>
      <c r="Q211" s="30"/>
      <c r="R211" s="30"/>
      <c r="S211" s="30">
        <f t="shared" si="18"/>
        <v>3</v>
      </c>
      <c r="T211" s="30" t="s">
        <v>565</v>
      </c>
      <c r="U211" s="31">
        <f t="shared" si="19"/>
        <v>6</v>
      </c>
    </row>
    <row r="212" spans="2:21" x14ac:dyDescent="0.2">
      <c r="B212" s="51">
        <v>1989</v>
      </c>
      <c r="C212" s="19" t="s">
        <v>665</v>
      </c>
      <c r="D212" s="52" t="s">
        <v>605</v>
      </c>
      <c r="E212" s="52" t="s">
        <v>12</v>
      </c>
      <c r="F212" s="19" t="s">
        <v>640</v>
      </c>
      <c r="I212" s="30">
        <f>B$282</f>
        <v>1996</v>
      </c>
      <c r="J212" s="30" t="str">
        <f>C$282</f>
        <v>ATP Masters Series Indian Wells</v>
      </c>
      <c r="K212" s="30" t="str">
        <f>E$282</f>
        <v>R32</v>
      </c>
      <c r="L212" s="30" t="str">
        <f>D$282</f>
        <v>Hard</v>
      </c>
      <c r="M212" s="30" t="str">
        <f>F$282</f>
        <v>Chang, Michael</v>
      </c>
      <c r="N212" s="30" t="str">
        <f>F$283</f>
        <v>4-6, 6-3, 6-1</v>
      </c>
      <c r="O212" s="30"/>
      <c r="P212" s="30"/>
      <c r="Q212" s="30"/>
      <c r="R212" s="30"/>
      <c r="S212" s="30">
        <f t="shared" si="18"/>
        <v>0</v>
      </c>
      <c r="T212" s="30"/>
      <c r="U212" s="31">
        <f t="shared" si="19"/>
        <v>0</v>
      </c>
    </row>
    <row r="213" spans="2:21" x14ac:dyDescent="0.2">
      <c r="B213" s="51"/>
      <c r="C213" s="20" t="s">
        <v>581</v>
      </c>
      <c r="D213" s="52"/>
      <c r="E213" s="52"/>
      <c r="F213" s="19" t="s">
        <v>707</v>
      </c>
      <c r="I213" s="30">
        <f>B$284</f>
        <v>1994</v>
      </c>
      <c r="J213" s="30" t="str">
        <f>C$284</f>
        <v>ATP Masters Series Cincinnati</v>
      </c>
      <c r="K213" s="30" t="str">
        <f>E$284</f>
        <v>F</v>
      </c>
      <c r="L213" s="30" t="str">
        <f>D$284</f>
        <v>Hard</v>
      </c>
      <c r="M213" s="30" t="str">
        <f>F$284</f>
        <v>Chang, Michael</v>
      </c>
      <c r="N213" s="30" t="str">
        <f>F$285</f>
        <v>6-2, 7-5</v>
      </c>
      <c r="O213" s="30"/>
      <c r="P213" s="30"/>
      <c r="Q213" s="30"/>
      <c r="R213" s="30">
        <v>12</v>
      </c>
      <c r="S213" s="30">
        <f t="shared" si="18"/>
        <v>12</v>
      </c>
      <c r="T213" s="30"/>
      <c r="U213" s="31">
        <f t="shared" si="19"/>
        <v>12</v>
      </c>
    </row>
    <row r="214" spans="2:21" x14ac:dyDescent="0.2">
      <c r="B214" s="51">
        <v>1989</v>
      </c>
      <c r="C214" s="19" t="s">
        <v>665</v>
      </c>
      <c r="D214" s="52" t="s">
        <v>605</v>
      </c>
      <c r="E214" s="52" t="s">
        <v>594</v>
      </c>
      <c r="F214" s="19" t="s">
        <v>695</v>
      </c>
      <c r="I214" s="30">
        <f>B$286</f>
        <v>1993</v>
      </c>
      <c r="J214" s="30" t="str">
        <f>C$286</f>
        <v>Long Island</v>
      </c>
      <c r="K214" s="30" t="str">
        <f>E$286</f>
        <v>S</v>
      </c>
      <c r="L214" s="30" t="str">
        <f>D$286</f>
        <v>Hard</v>
      </c>
      <c r="M214" s="30" t="str">
        <f>F$286</f>
        <v>Chang, Michael</v>
      </c>
      <c r="N214" s="30" t="str">
        <f>F$287</f>
        <v>6-1, 6-2</v>
      </c>
      <c r="O214" s="30"/>
      <c r="P214" s="30"/>
      <c r="Q214" s="30">
        <v>9</v>
      </c>
      <c r="R214" s="30"/>
      <c r="S214" s="30">
        <f t="shared" si="18"/>
        <v>9</v>
      </c>
      <c r="T214" s="30"/>
      <c r="U214" s="31">
        <f t="shared" si="19"/>
        <v>9</v>
      </c>
    </row>
    <row r="215" spans="2:21" x14ac:dyDescent="0.2">
      <c r="B215" s="51"/>
      <c r="C215" s="20" t="s">
        <v>581</v>
      </c>
      <c r="D215" s="52"/>
      <c r="E215" s="52"/>
      <c r="F215" s="19" t="s">
        <v>708</v>
      </c>
      <c r="I215" s="30">
        <f>B$288</f>
        <v>1993</v>
      </c>
      <c r="J215" s="30" t="str">
        <f>C$288</f>
        <v>ATP Masters Series Cincinnati</v>
      </c>
      <c r="K215" s="30" t="str">
        <f>E$288</f>
        <v>F</v>
      </c>
      <c r="L215" s="30" t="str">
        <f>D$288</f>
        <v>Hard</v>
      </c>
      <c r="M215" s="30" t="str">
        <f>F$288</f>
        <v>Chang, Michael</v>
      </c>
      <c r="N215" s="30" t="str">
        <f>F$289</f>
        <v>7-5, 0-6, 6-4</v>
      </c>
      <c r="O215" s="30"/>
      <c r="P215" s="30"/>
      <c r="Q215" s="30"/>
      <c r="R215" s="30">
        <v>12</v>
      </c>
      <c r="S215" s="30">
        <f t="shared" si="18"/>
        <v>12</v>
      </c>
      <c r="T215" s="30"/>
      <c r="U215" s="31">
        <f t="shared" si="19"/>
        <v>12</v>
      </c>
    </row>
    <row r="216" spans="2:21" x14ac:dyDescent="0.2">
      <c r="B216" s="51">
        <v>1989</v>
      </c>
      <c r="C216" s="19" t="s">
        <v>709</v>
      </c>
      <c r="D216" s="52" t="s">
        <v>605</v>
      </c>
      <c r="E216" s="52" t="s">
        <v>12</v>
      </c>
      <c r="F216" s="19" t="s">
        <v>695</v>
      </c>
      <c r="I216" s="30">
        <f>B$290</f>
        <v>1992</v>
      </c>
      <c r="J216" s="30" t="str">
        <f>C$290</f>
        <v>US Open</v>
      </c>
      <c r="K216" s="30" t="str">
        <f>E$290</f>
        <v>S</v>
      </c>
      <c r="L216" s="30" t="str">
        <f>D$290</f>
        <v>Hard</v>
      </c>
      <c r="M216" s="30" t="str">
        <f>F$290</f>
        <v>Edberg, Stefan</v>
      </c>
      <c r="N216" s="30" t="str">
        <f>F$291</f>
        <v>6-7(3), 7-5, 7-6(3), 5-7, 6-4</v>
      </c>
      <c r="O216" s="30">
        <v>6</v>
      </c>
      <c r="P216" s="30"/>
      <c r="Q216" s="30">
        <v>9</v>
      </c>
      <c r="R216" s="30"/>
      <c r="S216" s="30">
        <f t="shared" si="18"/>
        <v>15</v>
      </c>
      <c r="T216" s="30" t="s">
        <v>565</v>
      </c>
      <c r="U216" s="31">
        <f t="shared" si="19"/>
        <v>30</v>
      </c>
    </row>
    <row r="217" spans="2:21" x14ac:dyDescent="0.2">
      <c r="B217" s="51"/>
      <c r="C217" s="20" t="s">
        <v>611</v>
      </c>
      <c r="D217" s="52"/>
      <c r="E217" s="52"/>
      <c r="F217" s="19" t="s">
        <v>710</v>
      </c>
      <c r="I217" s="30">
        <f>B$292</f>
        <v>1991</v>
      </c>
      <c r="J217" s="30" t="str">
        <f>C$292</f>
        <v>ATP Masters Series Paris</v>
      </c>
      <c r="K217" s="30" t="str">
        <f>E$292</f>
        <v>R16</v>
      </c>
      <c r="L217" s="30" t="str">
        <f>D$292</f>
        <v>Carpet</v>
      </c>
      <c r="M217" s="30" t="str">
        <f>F$292</f>
        <v>Chang, Michael</v>
      </c>
      <c r="N217" s="30" t="str">
        <f>F$293</f>
        <v>2-6, 6-1, 6-4</v>
      </c>
      <c r="O217" s="30"/>
      <c r="P217" s="30"/>
      <c r="Q217" s="30"/>
      <c r="R217" s="30"/>
      <c r="S217" s="30">
        <f t="shared" si="18"/>
        <v>0</v>
      </c>
      <c r="T217" s="30"/>
      <c r="U217" s="31">
        <f t="shared" si="19"/>
        <v>0</v>
      </c>
    </row>
    <row r="218" spans="2:21" x14ac:dyDescent="0.2">
      <c r="B218" s="51">
        <v>1989</v>
      </c>
      <c r="C218" s="19" t="s">
        <v>597</v>
      </c>
      <c r="D218" s="52" t="s">
        <v>599</v>
      </c>
      <c r="E218" s="52" t="s">
        <v>12</v>
      </c>
      <c r="F218" s="19" t="s">
        <v>695</v>
      </c>
      <c r="I218" s="30">
        <f>B$294</f>
        <v>1991</v>
      </c>
      <c r="J218" s="30" t="str">
        <f>C$294</f>
        <v>Tokyo Indoor</v>
      </c>
      <c r="K218" s="30" t="str">
        <f>E$294</f>
        <v>Q</v>
      </c>
      <c r="L218" s="30" t="str">
        <f>D$294</f>
        <v>Carpet</v>
      </c>
      <c r="M218" s="30" t="str">
        <f>F$294</f>
        <v>Edberg, Stefan</v>
      </c>
      <c r="N218" s="30" t="str">
        <f>F$295</f>
        <v>6-2, 6-2</v>
      </c>
      <c r="O218" s="30"/>
      <c r="P218" s="30">
        <v>6</v>
      </c>
      <c r="Q218" s="30"/>
      <c r="R218" s="30"/>
      <c r="S218" s="30">
        <f t="shared" si="18"/>
        <v>6</v>
      </c>
      <c r="T218" s="30"/>
      <c r="U218" s="31">
        <f t="shared" si="19"/>
        <v>6</v>
      </c>
    </row>
    <row r="219" spans="2:21" x14ac:dyDescent="0.2">
      <c r="B219" s="51"/>
      <c r="C219" s="20" t="s">
        <v>598</v>
      </c>
      <c r="D219" s="52"/>
      <c r="E219" s="52"/>
      <c r="F219" s="19" t="s">
        <v>711</v>
      </c>
      <c r="I219" s="30">
        <f>B$296</f>
        <v>1991</v>
      </c>
      <c r="J219" s="30" t="str">
        <f>C$296</f>
        <v>Sydney Indoor</v>
      </c>
      <c r="K219" s="30" t="str">
        <f>E$296</f>
        <v>Q</v>
      </c>
      <c r="L219" s="30" t="str">
        <f>D$296</f>
        <v>Hard</v>
      </c>
      <c r="M219" s="30" t="str">
        <f>F$296</f>
        <v>Edberg, Stefan</v>
      </c>
      <c r="N219" s="30" t="str">
        <f>F$297</f>
        <v>6-4, 7-5</v>
      </c>
      <c r="O219" s="30"/>
      <c r="P219" s="30">
        <v>6</v>
      </c>
      <c r="Q219" s="30"/>
      <c r="R219" s="30"/>
      <c r="S219" s="30">
        <f t="shared" si="18"/>
        <v>6</v>
      </c>
      <c r="T219" s="30"/>
      <c r="U219" s="31">
        <f t="shared" si="19"/>
        <v>6</v>
      </c>
    </row>
    <row r="220" spans="2:21" x14ac:dyDescent="0.2">
      <c r="B220" s="51">
        <v>1989</v>
      </c>
      <c r="C220" s="19" t="s">
        <v>1057</v>
      </c>
      <c r="D220" s="52" t="s">
        <v>585</v>
      </c>
      <c r="E220" s="52" t="s">
        <v>5</v>
      </c>
      <c r="F220" s="19" t="s">
        <v>640</v>
      </c>
      <c r="I220" s="30">
        <f>B$298</f>
        <v>1991</v>
      </c>
      <c r="J220" s="30" t="str">
        <f>C$298</f>
        <v>US Open</v>
      </c>
      <c r="K220" s="30" t="str">
        <f>E$298</f>
        <v>R16</v>
      </c>
      <c r="L220" s="30" t="str">
        <f>D$298</f>
        <v>Hard</v>
      </c>
      <c r="M220" s="30" t="str">
        <f>F$298</f>
        <v>Edberg, Stefan</v>
      </c>
      <c r="N220" s="30" t="str">
        <f>F$299</f>
        <v>7-6(2), 7-5, 6-3</v>
      </c>
      <c r="O220" s="30">
        <v>3</v>
      </c>
      <c r="P220" s="30"/>
      <c r="Q220" s="30"/>
      <c r="R220" s="30"/>
      <c r="S220" s="30">
        <f t="shared" si="18"/>
        <v>3</v>
      </c>
      <c r="T220" s="30" t="s">
        <v>565</v>
      </c>
      <c r="U220" s="31">
        <f t="shared" si="19"/>
        <v>6</v>
      </c>
    </row>
    <row r="221" spans="2:21" x14ac:dyDescent="0.2">
      <c r="B221" s="51"/>
      <c r="C221" s="20" t="s">
        <v>611</v>
      </c>
      <c r="D221" s="52"/>
      <c r="E221" s="52"/>
      <c r="F221" s="19" t="s">
        <v>712</v>
      </c>
      <c r="I221" s="30">
        <f>B$300</f>
        <v>1991</v>
      </c>
      <c r="J221" s="30" t="str">
        <f>C$300</f>
        <v>Tokyo Outdoor</v>
      </c>
      <c r="K221" s="30" t="str">
        <f>E$300</f>
        <v>S</v>
      </c>
      <c r="L221" s="30" t="str">
        <f>D$300</f>
        <v>Hard</v>
      </c>
      <c r="M221" s="30" t="str">
        <f>F$300</f>
        <v>Edberg, Stefan</v>
      </c>
      <c r="N221" s="30" t="str">
        <f>F$301</f>
        <v>7-5, 6-2</v>
      </c>
      <c r="O221" s="30"/>
      <c r="P221" s="30"/>
      <c r="Q221" s="30">
        <v>9</v>
      </c>
      <c r="R221" s="30"/>
      <c r="S221" s="30">
        <f t="shared" si="18"/>
        <v>9</v>
      </c>
      <c r="T221" s="30"/>
      <c r="U221" s="31">
        <f t="shared" si="19"/>
        <v>9</v>
      </c>
    </row>
    <row r="222" spans="2:21" x14ac:dyDescent="0.2">
      <c r="B222" s="51">
        <v>1988</v>
      </c>
      <c r="C222" s="19" t="s">
        <v>713</v>
      </c>
      <c r="D222" s="52" t="s">
        <v>585</v>
      </c>
      <c r="E222" s="52" t="s">
        <v>594</v>
      </c>
      <c r="F222" s="19" t="s">
        <v>695</v>
      </c>
      <c r="I222" s="30">
        <f>B$302</f>
        <v>1991</v>
      </c>
      <c r="J222" s="30" t="str">
        <f>C$302</f>
        <v>ATP Masters Series Indian Wells</v>
      </c>
      <c r="K222" s="30" t="str">
        <f>E$302</f>
        <v>Q</v>
      </c>
      <c r="L222" s="30" t="str">
        <f>D$302</f>
        <v>Hard</v>
      </c>
      <c r="M222" s="30" t="str">
        <f>F$302</f>
        <v>Edberg, Stefan</v>
      </c>
      <c r="N222" s="30" t="str">
        <f>F$303</f>
        <v>1-6, 6-2, 7-5</v>
      </c>
      <c r="O222" s="30"/>
      <c r="P222" s="30">
        <v>6</v>
      </c>
      <c r="Q222" s="30"/>
      <c r="R222" s="30"/>
      <c r="S222" s="30">
        <f t="shared" si="18"/>
        <v>6</v>
      </c>
      <c r="T222" s="30"/>
      <c r="U222" s="31">
        <f t="shared" si="19"/>
        <v>6</v>
      </c>
    </row>
    <row r="223" spans="2:21" x14ac:dyDescent="0.2">
      <c r="B223" s="51"/>
      <c r="C223" s="20" t="s">
        <v>639</v>
      </c>
      <c r="D223" s="52"/>
      <c r="E223" s="52"/>
      <c r="F223" s="19" t="s">
        <v>714</v>
      </c>
      <c r="I223" s="30">
        <f>B$304</f>
        <v>1990</v>
      </c>
      <c r="J223" s="30" t="str">
        <f>C$304</f>
        <v>Grand Slam Cup</v>
      </c>
      <c r="K223" s="30" t="str">
        <f>E$304</f>
        <v>R16</v>
      </c>
      <c r="L223" s="30" t="str">
        <f>D$304</f>
        <v>Carpet</v>
      </c>
      <c r="M223" s="30" t="str">
        <f>F$304</f>
        <v>Chang, Michael</v>
      </c>
      <c r="N223" s="30" t="str">
        <f>F$305</f>
        <v>6-4, 4-6, 7-5 </v>
      </c>
      <c r="O223" s="30"/>
      <c r="P223" s="30"/>
      <c r="Q223" s="30"/>
      <c r="R223" s="30"/>
      <c r="S223" s="30">
        <f t="shared" si="18"/>
        <v>0</v>
      </c>
      <c r="T223" s="30"/>
      <c r="U223" s="31">
        <f t="shared" si="19"/>
        <v>0</v>
      </c>
    </row>
    <row r="224" spans="2:21" x14ac:dyDescent="0.2">
      <c r="B224" s="51">
        <v>1988</v>
      </c>
      <c r="C224" s="19" t="s">
        <v>665</v>
      </c>
      <c r="D224" s="52" t="s">
        <v>605</v>
      </c>
      <c r="E224" s="52" t="s">
        <v>594</v>
      </c>
      <c r="F224" s="19" t="s">
        <v>640</v>
      </c>
      <c r="I224" s="30">
        <f>B$306</f>
        <v>1990</v>
      </c>
      <c r="J224" s="30" t="str">
        <f>C$306</f>
        <v>ATP Masters Series Cincinnati</v>
      </c>
      <c r="K224" s="30" t="str">
        <f>E$306</f>
        <v>Q</v>
      </c>
      <c r="L224" s="30" t="str">
        <f>D$306</f>
        <v>Hard</v>
      </c>
      <c r="M224" s="30" t="str">
        <f>F$306</f>
        <v>Edberg, Stefan</v>
      </c>
      <c r="N224" s="30" t="str">
        <f>F$307</f>
        <v>3-6, 6-3, 6-4 </v>
      </c>
      <c r="O224" s="30"/>
      <c r="P224" s="30">
        <v>6</v>
      </c>
      <c r="Q224" s="30"/>
      <c r="R224" s="30"/>
      <c r="S224" s="30">
        <f t="shared" si="18"/>
        <v>6</v>
      </c>
      <c r="T224" s="30"/>
      <c r="U224" s="31">
        <f t="shared" si="19"/>
        <v>6</v>
      </c>
    </row>
    <row r="225" spans="2:22" x14ac:dyDescent="0.2">
      <c r="B225" s="51"/>
      <c r="C225" s="20" t="s">
        <v>581</v>
      </c>
      <c r="D225" s="52"/>
      <c r="E225" s="52"/>
      <c r="F225" s="19" t="s">
        <v>715</v>
      </c>
      <c r="I225" s="30">
        <f>B$308</f>
        <v>1990</v>
      </c>
      <c r="J225" s="30" t="str">
        <f>C$308</f>
        <v>Los Angeles</v>
      </c>
      <c r="K225" s="30" t="str">
        <f>E$308</f>
        <v>F</v>
      </c>
      <c r="L225" s="30" t="str">
        <f>D$308</f>
        <v>Hard</v>
      </c>
      <c r="M225" s="30" t="str">
        <f>F$308</f>
        <v>Edberg, Stefan</v>
      </c>
      <c r="N225" s="30" t="str">
        <f>F$309</f>
        <v>7-6, 2-6, 7-6 </v>
      </c>
      <c r="O225" s="30">
        <v>6</v>
      </c>
      <c r="P225" s="30"/>
      <c r="Q225" s="30"/>
      <c r="R225" s="30">
        <v>12</v>
      </c>
      <c r="S225" s="30">
        <f t="shared" si="18"/>
        <v>18</v>
      </c>
      <c r="T225" s="30"/>
      <c r="U225" s="31">
        <f t="shared" si="19"/>
        <v>18</v>
      </c>
    </row>
    <row r="226" spans="2:22" x14ac:dyDescent="0.2">
      <c r="B226" s="51">
        <v>1988</v>
      </c>
      <c r="C226" s="19" t="s">
        <v>597</v>
      </c>
      <c r="D226" s="52" t="s">
        <v>599</v>
      </c>
      <c r="E226" s="52" t="s">
        <v>12</v>
      </c>
      <c r="F226" s="19" t="s">
        <v>640</v>
      </c>
      <c r="I226" s="30">
        <f>B$310</f>
        <v>1990</v>
      </c>
      <c r="J226" s="30" t="str">
        <f>C$310</f>
        <v>Wimbledon</v>
      </c>
      <c r="K226" s="30" t="str">
        <f>E$310</f>
        <v>R16</v>
      </c>
      <c r="L226" s="30" t="str">
        <f>D$310</f>
        <v>Grass</v>
      </c>
      <c r="M226" s="30" t="str">
        <f>F$310</f>
        <v>Edberg, Stefan</v>
      </c>
      <c r="N226" s="30" t="str">
        <f>F$311</f>
        <v>6-3, 6-2, 6-1 </v>
      </c>
      <c r="O226" s="30"/>
      <c r="P226" s="30"/>
      <c r="Q226" s="30"/>
      <c r="R226" s="30"/>
      <c r="S226" s="30">
        <f t="shared" si="18"/>
        <v>0</v>
      </c>
      <c r="T226" s="30" t="s">
        <v>565</v>
      </c>
      <c r="U226" s="31">
        <f t="shared" si="19"/>
        <v>0</v>
      </c>
    </row>
    <row r="227" spans="2:22" x14ac:dyDescent="0.2">
      <c r="B227" s="51"/>
      <c r="C227" s="20" t="s">
        <v>598</v>
      </c>
      <c r="D227" s="52"/>
      <c r="E227" s="52"/>
      <c r="F227" s="19" t="s">
        <v>716</v>
      </c>
      <c r="I227" s="30">
        <f>B$312</f>
        <v>1989</v>
      </c>
      <c r="J227" s="30" t="str">
        <f>C$312</f>
        <v>French Open</v>
      </c>
      <c r="K227" s="30" t="str">
        <f>E$312</f>
        <v>F</v>
      </c>
      <c r="L227" s="30" t="str">
        <f>D$312</f>
        <v>Clay</v>
      </c>
      <c r="M227" s="30" t="str">
        <f>F$312</f>
        <v>Chang, Michael</v>
      </c>
      <c r="N227" s="30" t="str">
        <f>F$313</f>
        <v>6-1, 3-6, 4-6, 6-4, 6-2 </v>
      </c>
      <c r="O227" s="30"/>
      <c r="P227" s="30"/>
      <c r="Q227" s="30"/>
      <c r="R227" s="30">
        <v>12</v>
      </c>
      <c r="S227" s="30">
        <f t="shared" si="18"/>
        <v>12</v>
      </c>
      <c r="T227" s="30" t="s">
        <v>565</v>
      </c>
      <c r="U227" s="31">
        <f t="shared" si="19"/>
        <v>24</v>
      </c>
    </row>
    <row r="228" spans="2:22" x14ac:dyDescent="0.2">
      <c r="B228" s="51">
        <v>1988</v>
      </c>
      <c r="C228" s="19" t="s">
        <v>694</v>
      </c>
      <c r="D228" s="52" t="s">
        <v>599</v>
      </c>
      <c r="E228" s="52" t="s">
        <v>12</v>
      </c>
      <c r="F228" s="19" t="s">
        <v>695</v>
      </c>
      <c r="I228" s="30">
        <f>B$314</f>
        <v>1989</v>
      </c>
      <c r="J228" s="30" t="str">
        <f>C$314</f>
        <v>Indian Wells</v>
      </c>
      <c r="K228" s="30" t="str">
        <f>E$314</f>
        <v>R16</v>
      </c>
      <c r="L228" s="30" t="str">
        <f>D$314</f>
        <v>Hard</v>
      </c>
      <c r="M228" s="30" t="str">
        <f>F$314</f>
        <v>Chang, Michael</v>
      </c>
      <c r="N228" s="30" t="str">
        <f>F$315</f>
        <v>6-3, 6-2 </v>
      </c>
      <c r="O228" s="30"/>
      <c r="P228" s="30"/>
      <c r="Q228" s="30"/>
      <c r="R228" s="30"/>
      <c r="S228" s="30">
        <f t="shared" si="18"/>
        <v>0</v>
      </c>
      <c r="T228" s="30"/>
      <c r="U228" s="31">
        <f t="shared" si="19"/>
        <v>0</v>
      </c>
    </row>
    <row r="229" spans="2:22" x14ac:dyDescent="0.2">
      <c r="B229" s="51"/>
      <c r="C229" s="20" t="s">
        <v>598</v>
      </c>
      <c r="D229" s="52"/>
      <c r="E229" s="52"/>
      <c r="F229" s="19" t="s">
        <v>717</v>
      </c>
      <c r="I229" s="30">
        <f>B$316</f>
        <v>1989</v>
      </c>
      <c r="J229" s="30" t="str">
        <f>C$316</f>
        <v>Scottsdale</v>
      </c>
      <c r="K229" s="30" t="str">
        <f>E$316</f>
        <v>R32</v>
      </c>
      <c r="L229" s="30" t="str">
        <f>D$316</f>
        <v>Hard</v>
      </c>
      <c r="M229" s="30" t="str">
        <f>F$316</f>
        <v>Edberg, Stefan</v>
      </c>
      <c r="N229" s="30" t="str">
        <f>F$317</f>
        <v>6-2, 6-4 </v>
      </c>
      <c r="O229" s="30"/>
      <c r="P229" s="30"/>
      <c r="Q229" s="30"/>
      <c r="R229" s="30"/>
      <c r="S229" s="30">
        <f t="shared" si="18"/>
        <v>0</v>
      </c>
      <c r="T229" s="30"/>
      <c r="U229" s="31">
        <f t="shared" si="19"/>
        <v>0</v>
      </c>
    </row>
    <row r="230" spans="2:22" x14ac:dyDescent="0.2">
      <c r="B230" s="51">
        <v>1988</v>
      </c>
      <c r="C230" s="19" t="s">
        <v>718</v>
      </c>
      <c r="D230" s="52" t="s">
        <v>605</v>
      </c>
      <c r="E230" s="52" t="s">
        <v>12</v>
      </c>
      <c r="F230" s="19" t="s">
        <v>695</v>
      </c>
      <c r="I230" s="30">
        <f>B$318</f>
        <v>1988</v>
      </c>
      <c r="J230" s="30" t="str">
        <f>C$318</f>
        <v>Cincinnati</v>
      </c>
      <c r="K230" s="30" t="str">
        <f>E$318</f>
        <v>Q</v>
      </c>
      <c r="L230" s="30" t="str">
        <f>D$318</f>
        <v>Hard</v>
      </c>
      <c r="M230" s="30" t="str">
        <f>F$318</f>
        <v>Edberg, Stefan</v>
      </c>
      <c r="N230" s="30" t="str">
        <f>F$319</f>
        <v>6-3, 6-3 </v>
      </c>
      <c r="O230" s="30"/>
      <c r="P230" s="30">
        <v>6</v>
      </c>
      <c r="Q230" s="30"/>
      <c r="R230" s="30"/>
      <c r="S230" s="30">
        <f t="shared" si="18"/>
        <v>6</v>
      </c>
      <c r="T230" s="30"/>
      <c r="U230" s="31">
        <f t="shared" si="19"/>
        <v>6</v>
      </c>
    </row>
    <row r="231" spans="2:22" x14ac:dyDescent="0.2">
      <c r="B231" s="51"/>
      <c r="C231" s="20" t="s">
        <v>584</v>
      </c>
      <c r="D231" s="52"/>
      <c r="E231" s="52"/>
      <c r="F231" s="19" t="s">
        <v>719</v>
      </c>
      <c r="V231" s="33">
        <f>SUM(U210:U230)</f>
        <v>165</v>
      </c>
    </row>
    <row r="232" spans="2:22" x14ac:dyDescent="0.2">
      <c r="B232" s="51">
        <v>1987</v>
      </c>
      <c r="C232" s="19" t="s">
        <v>679</v>
      </c>
      <c r="D232" s="52" t="s">
        <v>582</v>
      </c>
      <c r="E232" s="52" t="s">
        <v>12</v>
      </c>
      <c r="F232" s="19" t="s">
        <v>640</v>
      </c>
      <c r="I232" s="19" t="str">
        <f>B345</f>
        <v>Boris Becker vs. Andre Agassi (Agassi led, 10-4)</v>
      </c>
    </row>
    <row r="233" spans="2:22" x14ac:dyDescent="0.2">
      <c r="B233" s="51"/>
      <c r="C233" s="20" t="s">
        <v>596</v>
      </c>
      <c r="D233" s="52"/>
      <c r="E233" s="52"/>
      <c r="F233" s="19" t="s">
        <v>681</v>
      </c>
      <c r="I233" s="30">
        <f>B$346</f>
        <v>1999</v>
      </c>
      <c r="J233" s="30" t="str">
        <f>C$346</f>
        <v>Hong Kong</v>
      </c>
      <c r="K233" s="30" t="str">
        <f>E$346</f>
        <v>F</v>
      </c>
      <c r="L233" s="30" t="str">
        <f>D$346</f>
        <v>Hard</v>
      </c>
      <c r="M233" s="30" t="str">
        <f>F$346</f>
        <v>Agassi, Andre</v>
      </c>
      <c r="N233" s="30" t="str">
        <f>F$347</f>
        <v>6-7 (4), 6-4, 6-4</v>
      </c>
      <c r="O233" s="30">
        <v>3</v>
      </c>
      <c r="P233" s="30"/>
      <c r="Q233" s="30"/>
      <c r="R233" s="30">
        <v>12</v>
      </c>
      <c r="S233" s="30">
        <f t="shared" ref="S233:S246" si="20">SUM(O233:R233)</f>
        <v>15</v>
      </c>
      <c r="T233" s="30"/>
      <c r="U233" s="31">
        <f t="shared" ref="U233:U246" si="21">IF(T233="Yes",S233*2,S233)</f>
        <v>15</v>
      </c>
    </row>
    <row r="234" spans="2:22" x14ac:dyDescent="0.2">
      <c r="B234" s="51">
        <v>1987</v>
      </c>
      <c r="C234" s="19" t="s">
        <v>720</v>
      </c>
      <c r="D234" s="52" t="s">
        <v>582</v>
      </c>
      <c r="E234" s="52" t="s">
        <v>5</v>
      </c>
      <c r="F234" s="19" t="s">
        <v>640</v>
      </c>
      <c r="I234" s="30">
        <f>B$348</f>
        <v>1995</v>
      </c>
      <c r="J234" s="30" t="str">
        <f>C$348</f>
        <v>US Open</v>
      </c>
      <c r="K234" s="30" t="str">
        <f>E$348</f>
        <v>S</v>
      </c>
      <c r="L234" s="30" t="str">
        <f>D$348</f>
        <v>Hard</v>
      </c>
      <c r="M234" s="30" t="str">
        <f>F$348</f>
        <v>Agassi, Andre</v>
      </c>
      <c r="N234" s="30" t="str">
        <f>F$349</f>
        <v>7-6 (4), 7-6 (2), 4-6, 6-4</v>
      </c>
      <c r="O234" s="30">
        <v>6</v>
      </c>
      <c r="P234" s="30"/>
      <c r="Q234" s="30">
        <v>9</v>
      </c>
      <c r="R234" s="30"/>
      <c r="S234" s="30">
        <f t="shared" si="20"/>
        <v>15</v>
      </c>
      <c r="T234" s="30" t="s">
        <v>565</v>
      </c>
      <c r="U234" s="31">
        <f t="shared" si="21"/>
        <v>30</v>
      </c>
    </row>
    <row r="235" spans="2:22" x14ac:dyDescent="0.2">
      <c r="B235" s="51"/>
      <c r="C235" s="20" t="s">
        <v>607</v>
      </c>
      <c r="D235" s="52"/>
      <c r="E235" s="52"/>
      <c r="F235" s="19" t="s">
        <v>678</v>
      </c>
      <c r="I235" s="30">
        <f>B$350</f>
        <v>1995</v>
      </c>
      <c r="J235" s="30" t="str">
        <f>C$350</f>
        <v>Wimbledon</v>
      </c>
      <c r="K235" s="30" t="str">
        <f>E$350</f>
        <v>S</v>
      </c>
      <c r="L235" s="30" t="str">
        <f>D$350</f>
        <v>Grass</v>
      </c>
      <c r="M235" s="30" t="str">
        <f>F$350</f>
        <v>Becker, Boris</v>
      </c>
      <c r="N235" s="30" t="str">
        <f>F$351</f>
        <v>2-6, 7-6 (1), 6-4, 7-6 (1)</v>
      </c>
      <c r="O235" s="30">
        <v>6</v>
      </c>
      <c r="P235" s="30"/>
      <c r="Q235" s="30">
        <v>9</v>
      </c>
      <c r="R235" s="30"/>
      <c r="S235" s="30">
        <f t="shared" si="20"/>
        <v>15</v>
      </c>
      <c r="T235" s="30" t="s">
        <v>565</v>
      </c>
      <c r="U235" s="31">
        <f t="shared" si="21"/>
        <v>30</v>
      </c>
    </row>
    <row r="236" spans="2:22" x14ac:dyDescent="0.2">
      <c r="B236" s="51">
        <v>1987</v>
      </c>
      <c r="C236" s="19" t="s">
        <v>676</v>
      </c>
      <c r="D236" s="52" t="s">
        <v>582</v>
      </c>
      <c r="E236" s="52" t="s">
        <v>12</v>
      </c>
      <c r="F236" s="19" t="s">
        <v>695</v>
      </c>
      <c r="I236" s="30">
        <f>B$352</f>
        <v>1995</v>
      </c>
      <c r="J236" s="30" t="str">
        <f>C$352</f>
        <v>ATP Masters Series Indian Wells</v>
      </c>
      <c r="K236" s="30" t="str">
        <f>E$352</f>
        <v>S</v>
      </c>
      <c r="L236" s="30" t="str">
        <f>D$352</f>
        <v>Hard</v>
      </c>
      <c r="M236" s="30" t="str">
        <f>F$352</f>
        <v>Agassi, Andre</v>
      </c>
      <c r="N236" s="30" t="str">
        <f>F$353</f>
        <v>6-4, 7-6 (4)</v>
      </c>
      <c r="O236" s="30">
        <v>3</v>
      </c>
      <c r="P236" s="30"/>
      <c r="Q236" s="30">
        <v>9</v>
      </c>
      <c r="R236" s="30"/>
      <c r="S236" s="30">
        <f t="shared" si="20"/>
        <v>12</v>
      </c>
      <c r="T236" s="30"/>
      <c r="U236" s="31">
        <f t="shared" si="21"/>
        <v>12</v>
      </c>
    </row>
    <row r="237" spans="2:22" x14ac:dyDescent="0.2">
      <c r="B237" s="51"/>
      <c r="C237" s="20" t="s">
        <v>587</v>
      </c>
      <c r="D237" s="52"/>
      <c r="E237" s="52"/>
      <c r="F237" s="19" t="s">
        <v>721</v>
      </c>
      <c r="I237" s="30">
        <f>B$354</f>
        <v>1994</v>
      </c>
      <c r="J237" s="30" t="str">
        <f>C$354</f>
        <v>ATP Masters Series Miami</v>
      </c>
      <c r="K237" s="30" t="str">
        <f>E$354</f>
        <v>R32</v>
      </c>
      <c r="L237" s="30" t="str">
        <f>D$354</f>
        <v>Hard</v>
      </c>
      <c r="M237" s="30" t="str">
        <f>F$354</f>
        <v>Agassi, Andre</v>
      </c>
      <c r="N237" s="30" t="str">
        <f>F$355</f>
        <v>6-2, 7-5</v>
      </c>
      <c r="O237" s="30"/>
      <c r="P237" s="30"/>
      <c r="Q237" s="30"/>
      <c r="R237" s="30"/>
      <c r="S237" s="30">
        <f t="shared" si="20"/>
        <v>0</v>
      </c>
      <c r="T237" s="30"/>
      <c r="U237" s="31">
        <f t="shared" si="21"/>
        <v>0</v>
      </c>
    </row>
    <row r="238" spans="2:22" x14ac:dyDescent="0.2">
      <c r="B238" s="51">
        <v>1986</v>
      </c>
      <c r="C238" s="19" t="s">
        <v>665</v>
      </c>
      <c r="D238" s="52" t="s">
        <v>605</v>
      </c>
      <c r="E238" s="52" t="s">
        <v>5</v>
      </c>
      <c r="F238" s="19" t="s">
        <v>695</v>
      </c>
      <c r="I238" s="30">
        <f>B$356</f>
        <v>1992</v>
      </c>
      <c r="J238" s="30" t="str">
        <f>C$356</f>
        <v>Wimbledon</v>
      </c>
      <c r="K238" s="30" t="str">
        <f>E$356</f>
        <v>Q</v>
      </c>
      <c r="L238" s="30" t="str">
        <f>D$356</f>
        <v>Grass</v>
      </c>
      <c r="M238" s="30" t="str">
        <f>F$356</f>
        <v>Agassi, Andre</v>
      </c>
      <c r="N238" s="30" t="str">
        <f>F$357</f>
        <v>4-6, 6-2, 6-2, 4-6, 6-3</v>
      </c>
      <c r="O238" s="30"/>
      <c r="P238" s="30">
        <v>6</v>
      </c>
      <c r="Q238" s="30"/>
      <c r="R238" s="30"/>
      <c r="S238" s="30">
        <f t="shared" si="20"/>
        <v>6</v>
      </c>
      <c r="T238" s="30" t="s">
        <v>565</v>
      </c>
      <c r="U238" s="31">
        <f t="shared" si="21"/>
        <v>12</v>
      </c>
    </row>
    <row r="239" spans="2:22" x14ac:dyDescent="0.2">
      <c r="B239" s="51"/>
      <c r="C239" s="20" t="s">
        <v>581</v>
      </c>
      <c r="D239" s="52"/>
      <c r="E239" s="52"/>
      <c r="F239" s="19" t="s">
        <v>654</v>
      </c>
      <c r="I239" s="30">
        <f>B$358</f>
        <v>1991</v>
      </c>
      <c r="J239" s="30" t="str">
        <f>C$358</f>
        <v>ATP Tour World Championship</v>
      </c>
      <c r="K239" s="30" t="str">
        <f>E$358</f>
        <v>RR</v>
      </c>
      <c r="L239" s="30" t="str">
        <f>D$358</f>
        <v>Carpet</v>
      </c>
      <c r="M239" s="30" t="str">
        <f>F$358</f>
        <v>Agassi, Andre</v>
      </c>
      <c r="N239" s="30" t="str">
        <f>F$359</f>
        <v>6-3, 7-5</v>
      </c>
      <c r="O239" s="30"/>
      <c r="P239" s="30"/>
      <c r="Q239" s="30"/>
      <c r="R239" s="30"/>
      <c r="S239" s="30">
        <f t="shared" si="20"/>
        <v>0</v>
      </c>
      <c r="T239" s="30" t="s">
        <v>565</v>
      </c>
      <c r="U239" s="31">
        <f t="shared" si="21"/>
        <v>0</v>
      </c>
    </row>
    <row r="240" spans="2:22" x14ac:dyDescent="0.2">
      <c r="B240" s="51">
        <v>1986</v>
      </c>
      <c r="C240" s="19" t="s">
        <v>669</v>
      </c>
      <c r="D240" s="52" t="s">
        <v>605</v>
      </c>
      <c r="E240" s="52" t="s">
        <v>12</v>
      </c>
      <c r="F240" s="19" t="s">
        <v>695</v>
      </c>
      <c r="I240" s="30">
        <f>B$360</f>
        <v>1991</v>
      </c>
      <c r="J240" s="30" t="str">
        <f>C$360</f>
        <v>French Open</v>
      </c>
      <c r="K240" s="30" t="str">
        <f>E$360</f>
        <v>S</v>
      </c>
      <c r="L240" s="30" t="str">
        <f>D$360</f>
        <v>Clay</v>
      </c>
      <c r="M240" s="30" t="str">
        <f>F$360</f>
        <v>Agassi, Andre</v>
      </c>
      <c r="N240" s="30" t="str">
        <f>F$361</f>
        <v>7-5, 6-3, 3-6, 6-1</v>
      </c>
      <c r="O240" s="30"/>
      <c r="P240" s="30"/>
      <c r="Q240" s="30">
        <v>9</v>
      </c>
      <c r="R240" s="30"/>
      <c r="S240" s="30">
        <f t="shared" si="20"/>
        <v>9</v>
      </c>
      <c r="T240" s="30" t="s">
        <v>565</v>
      </c>
      <c r="U240" s="31">
        <f t="shared" si="21"/>
        <v>18</v>
      </c>
    </row>
    <row r="241" spans="2:22" x14ac:dyDescent="0.2">
      <c r="B241" s="51"/>
      <c r="C241" s="20" t="s">
        <v>613</v>
      </c>
      <c r="D241" s="52"/>
      <c r="E241" s="52"/>
      <c r="F241" s="19" t="s">
        <v>722</v>
      </c>
      <c r="I241" s="30">
        <f>B$362</f>
        <v>1990</v>
      </c>
      <c r="J241" s="30" t="str">
        <f>C$362</f>
        <v>ATP Tour World Championship</v>
      </c>
      <c r="K241" s="30" t="str">
        <f>E$362</f>
        <v>S</v>
      </c>
      <c r="L241" s="30" t="str">
        <f>D$362</f>
        <v>Carpet</v>
      </c>
      <c r="M241" s="30" t="str">
        <f>F$362</f>
        <v>Agassi, Andre</v>
      </c>
      <c r="N241" s="30" t="str">
        <f>F$363</f>
        <v>6-2, 6-4 </v>
      </c>
      <c r="O241" s="30"/>
      <c r="P241" s="30"/>
      <c r="Q241" s="30">
        <v>9</v>
      </c>
      <c r="R241" s="30"/>
      <c r="S241" s="30">
        <f t="shared" si="20"/>
        <v>9</v>
      </c>
      <c r="T241" s="30" t="s">
        <v>565</v>
      </c>
      <c r="U241" s="31">
        <f t="shared" si="21"/>
        <v>18</v>
      </c>
    </row>
    <row r="242" spans="2:22" x14ac:dyDescent="0.2">
      <c r="B242" s="51">
        <v>1986</v>
      </c>
      <c r="C242" s="19" t="s">
        <v>720</v>
      </c>
      <c r="D242" s="52" t="s">
        <v>582</v>
      </c>
      <c r="E242" s="52" t="s">
        <v>12</v>
      </c>
      <c r="F242" s="19" t="s">
        <v>695</v>
      </c>
      <c r="I242" s="30">
        <f>B$364</f>
        <v>1990</v>
      </c>
      <c r="J242" s="30" t="str">
        <f>C$364</f>
        <v>US Open</v>
      </c>
      <c r="K242" s="30" t="str">
        <f>E$364</f>
        <v>S</v>
      </c>
      <c r="L242" s="30" t="str">
        <f>D$364</f>
        <v>Hard</v>
      </c>
      <c r="M242" s="30" t="str">
        <f>F$364</f>
        <v>Agassi, Andre</v>
      </c>
      <c r="N242" s="30" t="str">
        <f>F$365</f>
        <v>6-7, 6-3, 6-2, 6-3 </v>
      </c>
      <c r="O242" s="30">
        <v>3</v>
      </c>
      <c r="P242" s="30"/>
      <c r="Q242" s="30">
        <v>9</v>
      </c>
      <c r="R242" s="30"/>
      <c r="S242" s="30">
        <f t="shared" si="20"/>
        <v>12</v>
      </c>
      <c r="T242" s="30" t="s">
        <v>565</v>
      </c>
      <c r="U242" s="31">
        <f t="shared" si="21"/>
        <v>24</v>
      </c>
    </row>
    <row r="243" spans="2:22" x14ac:dyDescent="0.2">
      <c r="B243" s="51"/>
      <c r="C243" s="20" t="s">
        <v>601</v>
      </c>
      <c r="D243" s="52"/>
      <c r="E243" s="52"/>
      <c r="F243" s="19" t="s">
        <v>723</v>
      </c>
      <c r="I243" s="30">
        <f>B$366</f>
        <v>1990</v>
      </c>
      <c r="J243" s="30" t="str">
        <f>C$366</f>
        <v>ATP Masters Series Indian Wells</v>
      </c>
      <c r="K243" s="30" t="str">
        <f>E$366</f>
        <v>S</v>
      </c>
      <c r="L243" s="30" t="str">
        <f>D$366</f>
        <v>Hard</v>
      </c>
      <c r="M243" s="30" t="str">
        <f>F$366</f>
        <v>Agassi, Andre</v>
      </c>
      <c r="N243" s="30" t="str">
        <f>F$367</f>
        <v>6-4, 6-1 </v>
      </c>
      <c r="O243" s="30"/>
      <c r="P243" s="30"/>
      <c r="Q243" s="30">
        <v>9</v>
      </c>
      <c r="R243" s="30"/>
      <c r="S243" s="30">
        <f t="shared" si="20"/>
        <v>9</v>
      </c>
      <c r="T243" s="30"/>
      <c r="U243" s="31">
        <f t="shared" si="21"/>
        <v>9</v>
      </c>
    </row>
    <row r="244" spans="2:22" x14ac:dyDescent="0.2">
      <c r="B244" s="51">
        <v>1986</v>
      </c>
      <c r="C244" s="19" t="s">
        <v>724</v>
      </c>
      <c r="D244" s="52" t="s">
        <v>605</v>
      </c>
      <c r="E244" s="52" t="s">
        <v>5</v>
      </c>
      <c r="F244" s="19" t="s">
        <v>695</v>
      </c>
      <c r="I244" s="30">
        <f>B$368</f>
        <v>1989</v>
      </c>
      <c r="J244" s="30" t="str">
        <f>C$368</f>
        <v>Masters</v>
      </c>
      <c r="K244" s="30" t="str">
        <f>E$368</f>
        <v>RR</v>
      </c>
      <c r="L244" s="30" t="str">
        <f>D$368</f>
        <v>Carpet</v>
      </c>
      <c r="M244" s="30" t="str">
        <f>F$368</f>
        <v>Becker, Boris</v>
      </c>
      <c r="N244" s="30" t="str">
        <f>F$369</f>
        <v>6-1, 6-3 </v>
      </c>
      <c r="O244" s="30"/>
      <c r="P244" s="30"/>
      <c r="Q244" s="30"/>
      <c r="R244" s="30"/>
      <c r="S244" s="30">
        <f t="shared" si="20"/>
        <v>0</v>
      </c>
      <c r="T244" s="30" t="s">
        <v>565</v>
      </c>
      <c r="U244" s="31">
        <f t="shared" si="21"/>
        <v>0</v>
      </c>
    </row>
    <row r="245" spans="2:22" x14ac:dyDescent="0.2">
      <c r="B245" s="51"/>
      <c r="C245" s="20" t="s">
        <v>584</v>
      </c>
      <c r="D245" s="52"/>
      <c r="E245" s="52"/>
      <c r="F245" s="19" t="s">
        <v>725</v>
      </c>
      <c r="I245" s="30">
        <f>B$370</f>
        <v>1989</v>
      </c>
      <c r="J245" s="30" t="str">
        <f>C$370</f>
        <v>USA V GER SF</v>
      </c>
      <c r="K245" s="30" t="str">
        <f>E$370</f>
        <v>RR</v>
      </c>
      <c r="L245" s="30" t="str">
        <f>D$370</f>
        <v>Carpet</v>
      </c>
      <c r="M245" s="30" t="str">
        <f>F$370</f>
        <v>Becker, Boris</v>
      </c>
      <c r="N245" s="30" t="str">
        <f>F$371</f>
        <v>6-7, 6-7, 7-6, 6-3, 6-4 </v>
      </c>
      <c r="O245" s="30">
        <v>9</v>
      </c>
      <c r="P245" s="30"/>
      <c r="Q245" s="30"/>
      <c r="R245" s="30"/>
      <c r="S245" s="30">
        <f t="shared" si="20"/>
        <v>9</v>
      </c>
      <c r="T245" s="30"/>
      <c r="U245" s="31">
        <f t="shared" si="21"/>
        <v>9</v>
      </c>
    </row>
    <row r="246" spans="2:22" x14ac:dyDescent="0.2">
      <c r="B246" s="51">
        <v>1985</v>
      </c>
      <c r="C246" s="19" t="s">
        <v>705</v>
      </c>
      <c r="D246" s="52" t="s">
        <v>605</v>
      </c>
      <c r="E246" s="52" t="s">
        <v>594</v>
      </c>
      <c r="F246" s="19" t="s">
        <v>695</v>
      </c>
      <c r="I246" s="30">
        <f>B$372</f>
        <v>1988</v>
      </c>
      <c r="J246" s="30" t="str">
        <f>C$372</f>
        <v>Indian Wells</v>
      </c>
      <c r="K246" s="30" t="str">
        <f>E$372</f>
        <v>S</v>
      </c>
      <c r="L246" s="30" t="str">
        <f>D$372</f>
        <v>Hard</v>
      </c>
      <c r="M246" s="30" t="str">
        <f>F$372</f>
        <v>Becker, Boris</v>
      </c>
      <c r="N246" s="30" t="str">
        <f>F$373</f>
        <v>4-6, 6-3, 7-5 </v>
      </c>
      <c r="O246" s="30"/>
      <c r="P246" s="30"/>
      <c r="Q246" s="30">
        <v>9</v>
      </c>
      <c r="R246" s="30"/>
      <c r="S246" s="30">
        <f t="shared" si="20"/>
        <v>9</v>
      </c>
      <c r="T246" s="30"/>
      <c r="U246" s="31">
        <f t="shared" si="21"/>
        <v>9</v>
      </c>
    </row>
    <row r="247" spans="2:22" x14ac:dyDescent="0.2">
      <c r="B247" s="51"/>
      <c r="C247" s="20" t="s">
        <v>593</v>
      </c>
      <c r="D247" s="52"/>
      <c r="E247" s="52"/>
      <c r="F247" s="19" t="s">
        <v>726</v>
      </c>
      <c r="V247" s="33">
        <f>SUM(U233:U246)</f>
        <v>186</v>
      </c>
    </row>
    <row r="248" spans="2:22" x14ac:dyDescent="0.2">
      <c r="B248" s="51">
        <v>1985</v>
      </c>
      <c r="C248" s="19" t="s">
        <v>727</v>
      </c>
      <c r="D248" s="52" t="s">
        <v>582</v>
      </c>
      <c r="E248" s="52" t="s">
        <v>1</v>
      </c>
      <c r="F248" s="19" t="s">
        <v>695</v>
      </c>
      <c r="I248" s="19" t="str">
        <f>B376</f>
        <v>Jim Courier vs. Andre Agassi (Courier led, 7-5)</v>
      </c>
    </row>
    <row r="249" spans="2:22" x14ac:dyDescent="0.2">
      <c r="B249" s="51"/>
      <c r="C249" s="20" t="s">
        <v>728</v>
      </c>
      <c r="D249" s="52"/>
      <c r="E249" s="52"/>
      <c r="F249" s="19" t="s">
        <v>729</v>
      </c>
      <c r="I249" s="30">
        <f>B$377</f>
        <v>1996</v>
      </c>
      <c r="J249" s="30" t="str">
        <f>C$377</f>
        <v>Australian Open</v>
      </c>
      <c r="K249" s="30" t="str">
        <f>E$377</f>
        <v>Q</v>
      </c>
      <c r="L249" s="30" t="str">
        <f>D$377</f>
        <v>Hard</v>
      </c>
      <c r="M249" s="30" t="str">
        <f>F$377</f>
        <v>Agassi, Andre</v>
      </c>
      <c r="N249" s="30" t="str">
        <f>F$378</f>
        <v>6-7 (7), 2-6, 6-3, 6-4, 6-2</v>
      </c>
      <c r="O249" s="30">
        <v>3</v>
      </c>
      <c r="P249" s="30">
        <v>6</v>
      </c>
      <c r="Q249" s="30"/>
      <c r="R249" s="30"/>
      <c r="S249" s="30">
        <f t="shared" ref="S249:S260" si="22">SUM(O249:R249)</f>
        <v>9</v>
      </c>
      <c r="T249" s="30" t="s">
        <v>565</v>
      </c>
      <c r="U249" s="31">
        <f t="shared" ref="U249:U260" si="23">IF(T249="Yes",S249*2,S249)</f>
        <v>18</v>
      </c>
    </row>
    <row r="250" spans="2:22" x14ac:dyDescent="0.2">
      <c r="B250" s="51">
        <v>1985</v>
      </c>
      <c r="C250" s="19" t="s">
        <v>616</v>
      </c>
      <c r="D250" s="52" t="s">
        <v>605</v>
      </c>
      <c r="E250" s="52" t="s">
        <v>9</v>
      </c>
      <c r="F250" s="19" t="s">
        <v>640</v>
      </c>
      <c r="I250" s="30">
        <f>B$379</f>
        <v>1995</v>
      </c>
      <c r="J250" s="30" t="str">
        <f>C$379</f>
        <v>Tokoyo Outdoor</v>
      </c>
      <c r="K250" s="30" t="str">
        <f>E$379</f>
        <v>F</v>
      </c>
      <c r="L250" s="30" t="str">
        <f>D$379</f>
        <v>Hard</v>
      </c>
      <c r="M250" s="30" t="str">
        <f>F$379</f>
        <v>Courier, Jim</v>
      </c>
      <c r="N250" s="30" t="str">
        <f>F$380</f>
        <v>6-4, 6-3</v>
      </c>
      <c r="O250" s="30"/>
      <c r="P250" s="30"/>
      <c r="Q250" s="30"/>
      <c r="R250" s="30">
        <v>12</v>
      </c>
      <c r="S250" s="30">
        <f t="shared" si="22"/>
        <v>12</v>
      </c>
      <c r="T250" s="30"/>
      <c r="U250" s="31">
        <f t="shared" si="23"/>
        <v>12</v>
      </c>
    </row>
    <row r="251" spans="2:22" x14ac:dyDescent="0.2">
      <c r="B251" s="51"/>
      <c r="C251" s="20" t="s">
        <v>617</v>
      </c>
      <c r="D251" s="52"/>
      <c r="E251" s="52"/>
      <c r="F251" s="19" t="s">
        <v>636</v>
      </c>
      <c r="I251" s="30">
        <f>B$381</f>
        <v>1992</v>
      </c>
      <c r="J251" s="30" t="str">
        <f>C$381</f>
        <v>U.S. Open</v>
      </c>
      <c r="K251" s="30" t="str">
        <f>E$381</f>
        <v>Q</v>
      </c>
      <c r="L251" s="30" t="str">
        <f>D$381</f>
        <v>Hard</v>
      </c>
      <c r="M251" s="30" t="str">
        <f>F$381</f>
        <v>Courier, Jim</v>
      </c>
      <c r="N251" s="30" t="str">
        <f>F$382</f>
        <v>6-3, 6-7 (6), 6-1, 6-4</v>
      </c>
      <c r="O251" s="30">
        <v>3</v>
      </c>
      <c r="P251" s="30">
        <v>6</v>
      </c>
      <c r="Q251" s="30"/>
      <c r="R251" s="30"/>
      <c r="S251" s="30">
        <f t="shared" si="22"/>
        <v>9</v>
      </c>
      <c r="T251" s="30" t="s">
        <v>565</v>
      </c>
      <c r="U251" s="31">
        <f t="shared" si="23"/>
        <v>18</v>
      </c>
    </row>
    <row r="252" spans="2:22" x14ac:dyDescent="0.2">
      <c r="B252" s="51">
        <v>1984</v>
      </c>
      <c r="C252" s="19" t="s">
        <v>730</v>
      </c>
      <c r="D252" s="52" t="s">
        <v>582</v>
      </c>
      <c r="E252" s="52" t="s">
        <v>9</v>
      </c>
      <c r="F252" s="19" t="s">
        <v>640</v>
      </c>
      <c r="I252" s="30">
        <f>B$383</f>
        <v>1992</v>
      </c>
      <c r="J252" s="30" t="str">
        <f>C$383</f>
        <v>French Open</v>
      </c>
      <c r="K252" s="30" t="str">
        <f>E$383</f>
        <v>S</v>
      </c>
      <c r="L252" s="30" t="str">
        <f>D$383</f>
        <v>Clay</v>
      </c>
      <c r="M252" s="30" t="str">
        <f>F$383</f>
        <v>Courier, Jim</v>
      </c>
      <c r="N252" s="30" t="str">
        <f>F$384</f>
        <v>6-3, 6-2, 6-2</v>
      </c>
      <c r="O252" s="30"/>
      <c r="P252" s="30"/>
      <c r="Q252" s="30">
        <v>9</v>
      </c>
      <c r="R252" s="30"/>
      <c r="S252" s="30">
        <f t="shared" si="22"/>
        <v>9</v>
      </c>
      <c r="T252" s="30" t="s">
        <v>565</v>
      </c>
      <c r="U252" s="31">
        <f t="shared" si="23"/>
        <v>18</v>
      </c>
    </row>
    <row r="253" spans="2:22" x14ac:dyDescent="0.2">
      <c r="B253" s="51"/>
      <c r="C253" s="20" t="s">
        <v>593</v>
      </c>
      <c r="D253" s="52"/>
      <c r="E253" s="52"/>
      <c r="F253" s="20" t="s">
        <v>654</v>
      </c>
      <c r="I253" s="30">
        <f>B$385</f>
        <v>1991</v>
      </c>
      <c r="J253" s="30" t="str">
        <f>C$385</f>
        <v>ATP World Championships</v>
      </c>
      <c r="K253" s="30" t="str">
        <f>E$385</f>
        <v>S</v>
      </c>
      <c r="L253" s="30" t="str">
        <f>D$385</f>
        <v>Hard</v>
      </c>
      <c r="M253" s="30" t="str">
        <f>F$385</f>
        <v>Courier, Jim</v>
      </c>
      <c r="N253" s="30" t="str">
        <f>F$386</f>
        <v>6-3, 7-5</v>
      </c>
      <c r="O253" s="30"/>
      <c r="P253" s="30"/>
      <c r="Q253" s="30">
        <v>9</v>
      </c>
      <c r="R253" s="30"/>
      <c r="S253" s="30">
        <f t="shared" si="22"/>
        <v>9</v>
      </c>
      <c r="T253" s="30" t="s">
        <v>565</v>
      </c>
      <c r="U253" s="31">
        <f t="shared" si="23"/>
        <v>18</v>
      </c>
    </row>
    <row r="254" spans="2:22" x14ac:dyDescent="0.2">
      <c r="I254" s="30">
        <f>B$387</f>
        <v>1991</v>
      </c>
      <c r="J254" s="30" t="str">
        <f>C$387</f>
        <v>French Open</v>
      </c>
      <c r="K254" s="30" t="str">
        <f>E$387</f>
        <v>F</v>
      </c>
      <c r="L254" s="30" t="str">
        <f>D$387</f>
        <v>Clay</v>
      </c>
      <c r="M254" s="30" t="str">
        <f>F$387</f>
        <v>Courier, Jim</v>
      </c>
      <c r="N254" s="30" t="str">
        <f>F$388</f>
        <v>3-6, 6-4, 2-6, 6-1, 6-4</v>
      </c>
      <c r="O254" s="30"/>
      <c r="P254" s="30"/>
      <c r="Q254" s="30"/>
      <c r="R254" s="30">
        <v>12</v>
      </c>
      <c r="S254" s="30">
        <f t="shared" si="22"/>
        <v>12</v>
      </c>
      <c r="T254" s="30" t="s">
        <v>565</v>
      </c>
      <c r="U254" s="31">
        <f t="shared" si="23"/>
        <v>24</v>
      </c>
    </row>
    <row r="255" spans="2:22" x14ac:dyDescent="0.2">
      <c r="I255" s="30">
        <f>B$389</f>
        <v>1991</v>
      </c>
      <c r="J255" s="30" t="str">
        <f>C$389</f>
        <v>ATP Masters Series Indian Wells</v>
      </c>
      <c r="K255" s="30" t="str">
        <f>E$389</f>
        <v>R16</v>
      </c>
      <c r="L255" s="30" t="str">
        <f>D$389</f>
        <v>Hard</v>
      </c>
      <c r="M255" s="30" t="str">
        <f>F$389</f>
        <v>Courier, Jim</v>
      </c>
      <c r="N255" s="30" t="str">
        <f>F$390</f>
        <v>2-6, 6-3, 6-4</v>
      </c>
      <c r="O255" s="30"/>
      <c r="P255" s="30"/>
      <c r="Q255" s="30"/>
      <c r="R255" s="30"/>
      <c r="S255" s="30">
        <f t="shared" si="22"/>
        <v>0</v>
      </c>
      <c r="T255" s="30"/>
      <c r="U255" s="31">
        <f t="shared" si="23"/>
        <v>0</v>
      </c>
    </row>
    <row r="256" spans="2:22" x14ac:dyDescent="0.2">
      <c r="B256" s="19" t="s">
        <v>666</v>
      </c>
      <c r="D256" s="19" t="s">
        <v>1095</v>
      </c>
      <c r="I256" s="30">
        <f>B$391</f>
        <v>1990</v>
      </c>
      <c r="J256" s="30" t="str">
        <f>C$391</f>
        <v>French Open</v>
      </c>
      <c r="K256" s="30" t="str">
        <f>E$391</f>
        <v>R16</v>
      </c>
      <c r="L256" s="30" t="str">
        <f>D$391</f>
        <v>Clay</v>
      </c>
      <c r="M256" s="30" t="str">
        <f>F$391</f>
        <v>Agassi, Andre</v>
      </c>
      <c r="N256" s="30" t="str">
        <f>F$392</f>
        <v>6-7 (?), 6-1, 6-4, 6-0</v>
      </c>
      <c r="O256" s="30">
        <v>3</v>
      </c>
      <c r="P256" s="30"/>
      <c r="Q256" s="30"/>
      <c r="R256" s="30"/>
      <c r="S256" s="30">
        <f t="shared" si="22"/>
        <v>3</v>
      </c>
      <c r="T256" s="30" t="s">
        <v>565</v>
      </c>
      <c r="U256" s="31">
        <f t="shared" si="23"/>
        <v>6</v>
      </c>
    </row>
    <row r="257" spans="2:22" x14ac:dyDescent="0.2">
      <c r="B257" s="51">
        <v>1995</v>
      </c>
      <c r="C257" s="19" t="s">
        <v>580</v>
      </c>
      <c r="D257" s="52" t="s">
        <v>582</v>
      </c>
      <c r="E257" s="52" t="s">
        <v>9</v>
      </c>
      <c r="F257" s="19" t="s">
        <v>621</v>
      </c>
      <c r="I257" s="30">
        <f>B$393</f>
        <v>1990</v>
      </c>
      <c r="J257" s="30" t="str">
        <f>C$393</f>
        <v>ATP Masters Series Key Biscayne</v>
      </c>
      <c r="K257" s="30" t="str">
        <f>E$393</f>
        <v>Q</v>
      </c>
      <c r="L257" s="30" t="str">
        <f>D$393</f>
        <v>Hard</v>
      </c>
      <c r="M257" s="30" t="str">
        <f>F$393</f>
        <v>Agassi, Andre</v>
      </c>
      <c r="N257" s="30" t="str">
        <f>F$394</f>
        <v>4-6, 6-3, 6-1</v>
      </c>
      <c r="O257" s="30"/>
      <c r="P257" s="30">
        <v>6</v>
      </c>
      <c r="Q257" s="30"/>
      <c r="R257" s="30"/>
      <c r="S257" s="30">
        <f t="shared" si="22"/>
        <v>6</v>
      </c>
      <c r="T257" s="30"/>
      <c r="U257" s="31">
        <f t="shared" si="23"/>
        <v>6</v>
      </c>
    </row>
    <row r="258" spans="2:22" x14ac:dyDescent="0.2">
      <c r="B258" s="51"/>
      <c r="C258" s="20" t="s">
        <v>581</v>
      </c>
      <c r="D258" s="52"/>
      <c r="E258" s="52"/>
      <c r="F258" s="19" t="s">
        <v>1105</v>
      </c>
      <c r="I258" s="30">
        <f>B$395</f>
        <v>1989</v>
      </c>
      <c r="J258" s="30" t="str">
        <f>C$395</f>
        <v>French Open</v>
      </c>
      <c r="K258" s="30" t="str">
        <f>E$395</f>
        <v>R32</v>
      </c>
      <c r="L258" s="30" t="str">
        <f>D$395</f>
        <v>Clay</v>
      </c>
      <c r="M258" s="30" t="str">
        <f>F$395</f>
        <v>Courier, Jim</v>
      </c>
      <c r="N258" s="30" t="str">
        <f>F$396</f>
        <v>7-6 (?), 4-6, 6-3, 6-2</v>
      </c>
      <c r="O258" s="30">
        <v>3</v>
      </c>
      <c r="P258" s="30"/>
      <c r="Q258" s="30"/>
      <c r="R258" s="30"/>
      <c r="S258" s="30">
        <f t="shared" si="22"/>
        <v>3</v>
      </c>
      <c r="T258" s="30" t="s">
        <v>565</v>
      </c>
      <c r="U258" s="31">
        <f t="shared" si="23"/>
        <v>6</v>
      </c>
    </row>
    <row r="259" spans="2:22" x14ac:dyDescent="0.2">
      <c r="B259" s="51">
        <v>1995</v>
      </c>
      <c r="C259" s="19" t="s">
        <v>656</v>
      </c>
      <c r="D259" s="52" t="s">
        <v>582</v>
      </c>
      <c r="E259" s="52" t="s">
        <v>12</v>
      </c>
      <c r="F259" s="19" t="s">
        <v>621</v>
      </c>
      <c r="I259" s="30">
        <f>B$397</f>
        <v>1989</v>
      </c>
      <c r="J259" s="30" t="str">
        <f>C$397</f>
        <v>U.S. Open</v>
      </c>
      <c r="K259" s="30" t="str">
        <f>E$397</f>
        <v>R16</v>
      </c>
      <c r="L259" s="30" t="str">
        <f>D$397</f>
        <v>Clay</v>
      </c>
      <c r="M259" s="30" t="str">
        <f>F$397</f>
        <v>Agassi, Andre</v>
      </c>
      <c r="N259" s="30" t="str">
        <f>F$398</f>
        <v>3-6, 6-3, 7-5</v>
      </c>
      <c r="O259" s="30"/>
      <c r="P259" s="30"/>
      <c r="Q259" s="30"/>
      <c r="R259" s="30"/>
      <c r="S259" s="30">
        <f t="shared" si="22"/>
        <v>0</v>
      </c>
      <c r="T259" s="30" t="s">
        <v>565</v>
      </c>
      <c r="U259" s="31">
        <f t="shared" si="23"/>
        <v>0</v>
      </c>
    </row>
    <row r="260" spans="2:22" x14ac:dyDescent="0.2">
      <c r="B260" s="51"/>
      <c r="C260" s="20" t="s">
        <v>657</v>
      </c>
      <c r="D260" s="52"/>
      <c r="E260" s="52"/>
      <c r="F260" s="19" t="s">
        <v>1106</v>
      </c>
      <c r="I260" s="30">
        <f>B$399</f>
        <v>1989</v>
      </c>
      <c r="J260" s="30" t="str">
        <f>C$399</f>
        <v>Philadelphia</v>
      </c>
      <c r="K260" s="30" t="str">
        <f>E$399</f>
        <v>R16</v>
      </c>
      <c r="L260" s="30" t="str">
        <f>D$399</f>
        <v>Hard</v>
      </c>
      <c r="M260" s="30" t="str">
        <f>F$399</f>
        <v>Agassi, Andre</v>
      </c>
      <c r="N260" s="30" t="str">
        <f>F$400</f>
        <v>6-3, 7-6 (?)</v>
      </c>
      <c r="O260" s="30">
        <v>3</v>
      </c>
      <c r="P260" s="30"/>
      <c r="Q260" s="30"/>
      <c r="R260" s="30"/>
      <c r="S260" s="30">
        <f t="shared" si="22"/>
        <v>3</v>
      </c>
      <c r="T260" s="30"/>
      <c r="U260" s="31">
        <f t="shared" si="23"/>
        <v>3</v>
      </c>
    </row>
    <row r="261" spans="2:22" x14ac:dyDescent="0.2">
      <c r="B261" s="51">
        <v>1994</v>
      </c>
      <c r="C261" s="19" t="s">
        <v>608</v>
      </c>
      <c r="D261" s="52" t="s">
        <v>582</v>
      </c>
      <c r="E261" s="52" t="s">
        <v>17</v>
      </c>
      <c r="F261" s="19" t="s">
        <v>621</v>
      </c>
      <c r="V261" s="33">
        <f>SUM(U249:U260)</f>
        <v>129</v>
      </c>
    </row>
    <row r="262" spans="2:22" x14ac:dyDescent="0.2">
      <c r="B262" s="51"/>
      <c r="C262" s="20" t="s">
        <v>609</v>
      </c>
      <c r="D262" s="52"/>
      <c r="E262" s="52"/>
      <c r="F262" s="19" t="s">
        <v>1107</v>
      </c>
      <c r="I262" s="19" t="str">
        <f>B402</f>
        <v>Andre Agassi vs. Michael Chang (Agassi led, 15-7)</v>
      </c>
    </row>
    <row r="263" spans="2:22" x14ac:dyDescent="0.2">
      <c r="B263" s="51">
        <v>1992</v>
      </c>
      <c r="C263" s="19" t="s">
        <v>658</v>
      </c>
      <c r="D263" s="52" t="s">
        <v>585</v>
      </c>
      <c r="E263" s="52" t="s">
        <v>594</v>
      </c>
      <c r="F263" s="19" t="s">
        <v>621</v>
      </c>
      <c r="I263" s="30">
        <f>B$403</f>
        <v>2003</v>
      </c>
      <c r="J263" s="30" t="str">
        <f>C$403</f>
        <v>ATP Masters Series Miami</v>
      </c>
      <c r="K263" s="30" t="str">
        <f>E$403</f>
        <v>R64</v>
      </c>
      <c r="L263" s="30" t="str">
        <f>D$403</f>
        <v>Hard</v>
      </c>
      <c r="M263" s="30" t="str">
        <f>F$403</f>
        <v>Agassi, Andre</v>
      </c>
      <c r="N263" s="30" t="str">
        <f>F$404</f>
        <v>6-4, 6-2</v>
      </c>
      <c r="O263" s="30"/>
      <c r="P263" s="30"/>
      <c r="Q263" s="30"/>
      <c r="R263" s="30"/>
      <c r="S263" s="30">
        <f t="shared" ref="S263:S284" si="24">SUM(O263:R263)</f>
        <v>0</v>
      </c>
      <c r="T263" s="30"/>
      <c r="U263" s="31">
        <f t="shared" ref="U263:U284" si="25">IF(T263="Yes",S263*2,S263)</f>
        <v>0</v>
      </c>
    </row>
    <row r="264" spans="2:22" x14ac:dyDescent="0.2">
      <c r="B264" s="51"/>
      <c r="C264" s="20" t="s">
        <v>659</v>
      </c>
      <c r="D264" s="52"/>
      <c r="E264" s="52"/>
      <c r="F264" s="19" t="s">
        <v>660</v>
      </c>
      <c r="I264" s="30">
        <f>B$405</f>
        <v>2003</v>
      </c>
      <c r="J264" s="30" t="str">
        <f>C$405</f>
        <v>San Jose</v>
      </c>
      <c r="K264" s="30" t="str">
        <f>E$405</f>
        <v>R32</v>
      </c>
      <c r="L264" s="30" t="str">
        <f>D$405</f>
        <v>Hard</v>
      </c>
      <c r="M264" s="30" t="str">
        <f>F$405</f>
        <v>Agassi, Andre</v>
      </c>
      <c r="N264" s="30" t="str">
        <f>F$406</f>
        <v>6-4, 6-2</v>
      </c>
      <c r="O264" s="30"/>
      <c r="P264" s="30"/>
      <c r="Q264" s="30"/>
      <c r="R264" s="30"/>
      <c r="S264" s="30">
        <f t="shared" si="24"/>
        <v>0</v>
      </c>
      <c r="T264" s="30"/>
      <c r="U264" s="31">
        <f t="shared" si="25"/>
        <v>0</v>
      </c>
    </row>
    <row r="265" spans="2:22" x14ac:dyDescent="0.2">
      <c r="B265" s="51">
        <v>1990</v>
      </c>
      <c r="C265" s="19" t="s">
        <v>592</v>
      </c>
      <c r="D265" s="52" t="s">
        <v>605</v>
      </c>
      <c r="E265" s="52" t="s">
        <v>12</v>
      </c>
      <c r="F265" s="19" t="s">
        <v>621</v>
      </c>
      <c r="I265" s="30">
        <f>B$407</f>
        <v>1999</v>
      </c>
      <c r="J265" s="30" t="str">
        <f>C$407</f>
        <v>ATP Masters Series Canada</v>
      </c>
      <c r="K265" s="30" t="str">
        <f>E$407</f>
        <v>R16</v>
      </c>
      <c r="L265" s="30" t="str">
        <f>D$407</f>
        <v>Hard</v>
      </c>
      <c r="M265" s="30" t="str">
        <f>F$407</f>
        <v>Agassi, Andre</v>
      </c>
      <c r="N265" s="30" t="str">
        <f>F$408</f>
        <v>6-2, 7-5</v>
      </c>
      <c r="O265" s="30"/>
      <c r="P265" s="30"/>
      <c r="Q265" s="30"/>
      <c r="R265" s="30"/>
      <c r="S265" s="30">
        <f t="shared" si="24"/>
        <v>0</v>
      </c>
      <c r="T265" s="30"/>
      <c r="U265" s="31">
        <f t="shared" si="25"/>
        <v>0</v>
      </c>
    </row>
    <row r="266" spans="2:22" x14ac:dyDescent="0.2">
      <c r="B266" s="51"/>
      <c r="C266" s="20" t="s">
        <v>593</v>
      </c>
      <c r="D266" s="52"/>
      <c r="E266" s="52"/>
      <c r="F266" s="19" t="s">
        <v>661</v>
      </c>
      <c r="I266" s="30">
        <f>B$409</f>
        <v>1998</v>
      </c>
      <c r="J266" s="30" t="str">
        <f>C$409</f>
        <v>San Jose</v>
      </c>
      <c r="K266" s="30" t="str">
        <f>E$409</f>
        <v>S</v>
      </c>
      <c r="L266" s="30" t="str">
        <f>D$409</f>
        <v>Hard</v>
      </c>
      <c r="M266" s="30" t="str">
        <f>F$409</f>
        <v>Agassi, Andre</v>
      </c>
      <c r="N266" s="30" t="str">
        <f>F$410</f>
        <v>6-4, 7-6 (4)</v>
      </c>
      <c r="O266" s="30">
        <v>3</v>
      </c>
      <c r="P266" s="30"/>
      <c r="Q266" s="30">
        <v>9</v>
      </c>
      <c r="R266" s="30"/>
      <c r="S266" s="30">
        <f t="shared" si="24"/>
        <v>12</v>
      </c>
      <c r="T266" s="30"/>
      <c r="U266" s="31">
        <f t="shared" si="25"/>
        <v>12</v>
      </c>
    </row>
    <row r="267" spans="2:22" x14ac:dyDescent="0.2">
      <c r="B267" s="51">
        <v>1990</v>
      </c>
      <c r="C267" s="19" t="s">
        <v>592</v>
      </c>
      <c r="D267" s="52" t="s">
        <v>605</v>
      </c>
      <c r="E267" s="52" t="s">
        <v>594</v>
      </c>
      <c r="F267" s="19" t="s">
        <v>640</v>
      </c>
      <c r="I267" s="30">
        <f>B$411</f>
        <v>1996</v>
      </c>
      <c r="J267" s="30" t="str">
        <f>C$411</f>
        <v>US Open</v>
      </c>
      <c r="K267" s="30" t="str">
        <f>E$411</f>
        <v>S</v>
      </c>
      <c r="L267" s="30" t="str">
        <f>D$411</f>
        <v>Hard</v>
      </c>
      <c r="M267" s="30" t="str">
        <f>F$411</f>
        <v>Chang, Michael</v>
      </c>
      <c r="N267" s="30" t="str">
        <f>F$412</f>
        <v>6-3, 6-2, 6-2</v>
      </c>
      <c r="O267" s="30"/>
      <c r="P267" s="30"/>
      <c r="Q267" s="30">
        <v>9</v>
      </c>
      <c r="R267" s="30"/>
      <c r="S267" s="30">
        <f t="shared" si="24"/>
        <v>9</v>
      </c>
      <c r="T267" s="30" t="s">
        <v>565</v>
      </c>
      <c r="U267" s="31">
        <f t="shared" si="25"/>
        <v>18</v>
      </c>
    </row>
    <row r="268" spans="2:22" x14ac:dyDescent="0.2">
      <c r="B268" s="51"/>
      <c r="C268" s="20" t="s">
        <v>593</v>
      </c>
      <c r="D268" s="52"/>
      <c r="E268" s="52"/>
      <c r="F268" s="19" t="s">
        <v>662</v>
      </c>
      <c r="I268" s="30">
        <f>B$413</f>
        <v>1996</v>
      </c>
      <c r="J268" s="30" t="str">
        <f>C$413</f>
        <v>ATP Masters Series Cincinnati</v>
      </c>
      <c r="K268" s="30" t="str">
        <f>E$413</f>
        <v>F</v>
      </c>
      <c r="L268" s="30" t="str">
        <f>D$413</f>
        <v>Hard</v>
      </c>
      <c r="M268" s="30" t="str">
        <f>F$413</f>
        <v>Agassi, Andre</v>
      </c>
      <c r="N268" s="30" t="str">
        <f>F$414</f>
        <v>7-6 (4), 6-4</v>
      </c>
      <c r="O268" s="30">
        <v>3</v>
      </c>
      <c r="P268" s="30"/>
      <c r="Q268" s="30"/>
      <c r="R268" s="30">
        <v>12</v>
      </c>
      <c r="S268" s="30">
        <f t="shared" si="24"/>
        <v>15</v>
      </c>
      <c r="T268" s="30"/>
      <c r="U268" s="31">
        <f t="shared" si="25"/>
        <v>15</v>
      </c>
    </row>
    <row r="269" spans="2:22" x14ac:dyDescent="0.2">
      <c r="B269" s="51">
        <v>1990</v>
      </c>
      <c r="C269" s="19" t="s">
        <v>608</v>
      </c>
      <c r="D269" s="52" t="s">
        <v>582</v>
      </c>
      <c r="E269" s="52" t="s">
        <v>12</v>
      </c>
      <c r="F269" s="19" t="s">
        <v>621</v>
      </c>
      <c r="I269" s="30">
        <f>B$415</f>
        <v>1996</v>
      </c>
      <c r="J269" s="30" t="str">
        <f>C$415</f>
        <v>ATP Masters Series Indian Wells</v>
      </c>
      <c r="K269" s="30" t="str">
        <f>E$415</f>
        <v>Q</v>
      </c>
      <c r="L269" s="30" t="str">
        <f>D$415</f>
        <v>Hard</v>
      </c>
      <c r="M269" s="30" t="str">
        <f>F$415</f>
        <v>Chang, Michael</v>
      </c>
      <c r="N269" s="30" t="str">
        <f>F$416</f>
        <v>6-7 (3), 6-2, 6-1</v>
      </c>
      <c r="O269" s="30">
        <v>3</v>
      </c>
      <c r="P269" s="30">
        <v>6</v>
      </c>
      <c r="Q269" s="30"/>
      <c r="R269" s="30"/>
      <c r="S269" s="30">
        <f t="shared" si="24"/>
        <v>9</v>
      </c>
      <c r="T269" s="30"/>
      <c r="U269" s="31">
        <f t="shared" si="25"/>
        <v>9</v>
      </c>
    </row>
    <row r="270" spans="2:22" x14ac:dyDescent="0.2">
      <c r="B270" s="51"/>
      <c r="C270" s="20" t="s">
        <v>609</v>
      </c>
      <c r="D270" s="52"/>
      <c r="E270" s="52"/>
      <c r="F270" s="19" t="s">
        <v>663</v>
      </c>
      <c r="I270" s="30">
        <f>B$417</f>
        <v>1996</v>
      </c>
      <c r="J270" s="30" t="str">
        <f>C$417</f>
        <v>San Jose</v>
      </c>
      <c r="K270" s="30" t="str">
        <f>E$417</f>
        <v>S</v>
      </c>
      <c r="L270" s="30" t="str">
        <f>D$417</f>
        <v>Hard</v>
      </c>
      <c r="M270" s="30" t="str">
        <f>F$417</f>
        <v>Agassi, Andre</v>
      </c>
      <c r="N270" s="30" t="str">
        <f>F$418</f>
        <v>6-2, 5-7, 6-4</v>
      </c>
      <c r="O270" s="30"/>
      <c r="P270" s="30"/>
      <c r="Q270" s="30">
        <v>9</v>
      </c>
      <c r="R270" s="30"/>
      <c r="S270" s="30">
        <f t="shared" si="24"/>
        <v>9</v>
      </c>
      <c r="T270" s="30"/>
      <c r="U270" s="31">
        <f t="shared" si="25"/>
        <v>9</v>
      </c>
    </row>
    <row r="271" spans="2:22" x14ac:dyDescent="0.2">
      <c r="B271" s="51">
        <v>1990</v>
      </c>
      <c r="C271" s="19" t="s">
        <v>588</v>
      </c>
      <c r="D271" s="52" t="s">
        <v>582</v>
      </c>
      <c r="E271" s="52" t="s">
        <v>12</v>
      </c>
      <c r="F271" s="19" t="s">
        <v>640</v>
      </c>
      <c r="I271" s="30">
        <f>B$419</f>
        <v>1996</v>
      </c>
      <c r="J271" s="30" t="str">
        <f>C$419</f>
        <v>Australian Open</v>
      </c>
      <c r="K271" s="30" t="str">
        <f>E$419</f>
        <v>S</v>
      </c>
      <c r="L271" s="30" t="str">
        <f>D$419</f>
        <v>Hard</v>
      </c>
      <c r="M271" s="30" t="str">
        <f>F$419</f>
        <v>Chang, Michael</v>
      </c>
      <c r="N271" s="30" t="str">
        <f>F$420</f>
        <v>6-1, 6-4, 7-6 (1)</v>
      </c>
      <c r="O271" s="30">
        <v>3</v>
      </c>
      <c r="P271" s="30"/>
      <c r="Q271" s="30">
        <v>9</v>
      </c>
      <c r="R271" s="30"/>
      <c r="S271" s="30">
        <f t="shared" si="24"/>
        <v>12</v>
      </c>
      <c r="T271" s="30" t="s">
        <v>565</v>
      </c>
      <c r="U271" s="31">
        <f t="shared" si="25"/>
        <v>24</v>
      </c>
    </row>
    <row r="272" spans="2:22" x14ac:dyDescent="0.2">
      <c r="B272" s="51"/>
      <c r="C272" s="20" t="s">
        <v>587</v>
      </c>
      <c r="D272" s="52"/>
      <c r="E272" s="52"/>
      <c r="F272" s="19" t="s">
        <v>664</v>
      </c>
      <c r="I272" s="30">
        <f>B$421</f>
        <v>1995</v>
      </c>
      <c r="J272" s="30" t="str">
        <f>C$421</f>
        <v>ATP Masters Series Cincinnati</v>
      </c>
      <c r="K272" s="30" t="str">
        <f>E$421</f>
        <v>F</v>
      </c>
      <c r="L272" s="30" t="str">
        <f>D$421</f>
        <v>Hard</v>
      </c>
      <c r="M272" s="30" t="str">
        <f>F$421</f>
        <v>Agassi, Andre</v>
      </c>
      <c r="N272" s="30" t="str">
        <f>F$422</f>
        <v>7-5, 6-2</v>
      </c>
      <c r="O272" s="30"/>
      <c r="P272" s="30"/>
      <c r="Q272" s="30"/>
      <c r="R272" s="30">
        <v>12</v>
      </c>
      <c r="S272" s="30">
        <f t="shared" si="24"/>
        <v>12</v>
      </c>
      <c r="T272" s="30"/>
      <c r="U272" s="31">
        <f t="shared" si="25"/>
        <v>12</v>
      </c>
    </row>
    <row r="273" spans="2:22" x14ac:dyDescent="0.2">
      <c r="B273" s="51">
        <v>1989</v>
      </c>
      <c r="C273" s="19" t="s">
        <v>665</v>
      </c>
      <c r="D273" s="52" t="s">
        <v>605</v>
      </c>
      <c r="E273" s="52" t="s">
        <v>594</v>
      </c>
      <c r="F273" s="19" t="s">
        <v>640</v>
      </c>
      <c r="I273" s="30">
        <f>B$423</f>
        <v>1995</v>
      </c>
      <c r="J273" s="30" t="str">
        <f>C$423</f>
        <v>Atlanta</v>
      </c>
      <c r="K273" s="30" t="str">
        <f>E$423</f>
        <v>F</v>
      </c>
      <c r="L273" s="30" t="str">
        <f>D$423</f>
        <v>Clay</v>
      </c>
      <c r="M273" s="30" t="str">
        <f>F$423</f>
        <v>Chang, Michael</v>
      </c>
      <c r="N273" s="30" t="str">
        <f>F$424</f>
        <v>6-2, 6-7 (6), 6-4</v>
      </c>
      <c r="O273" s="30">
        <v>3</v>
      </c>
      <c r="P273" s="30"/>
      <c r="Q273" s="30"/>
      <c r="R273" s="30">
        <v>12</v>
      </c>
      <c r="S273" s="30">
        <f t="shared" si="24"/>
        <v>15</v>
      </c>
      <c r="T273" s="30"/>
      <c r="U273" s="31">
        <f t="shared" si="25"/>
        <v>15</v>
      </c>
    </row>
    <row r="274" spans="2:22" x14ac:dyDescent="0.2">
      <c r="B274" s="51"/>
      <c r="C274" s="20" t="s">
        <v>581</v>
      </c>
      <c r="D274" s="52"/>
      <c r="E274" s="52"/>
      <c r="F274" s="20" t="s">
        <v>623</v>
      </c>
      <c r="I274" s="30">
        <f>B$425</f>
        <v>1995</v>
      </c>
      <c r="J274" s="30" t="str">
        <f>C$425</f>
        <v>San Jose</v>
      </c>
      <c r="K274" s="30" t="str">
        <f>E$425</f>
        <v>F</v>
      </c>
      <c r="L274" s="30" t="str">
        <f>D$425</f>
        <v>Hard</v>
      </c>
      <c r="M274" s="30" t="str">
        <f>F$425</f>
        <v>Agassi, Andre</v>
      </c>
      <c r="N274" s="30" t="str">
        <f>F$426</f>
        <v>6-2, 1-6, 6-3</v>
      </c>
      <c r="O274" s="30"/>
      <c r="P274" s="30"/>
      <c r="Q274" s="30"/>
      <c r="R274" s="30">
        <v>12</v>
      </c>
      <c r="S274" s="30">
        <f t="shared" si="24"/>
        <v>12</v>
      </c>
      <c r="T274" s="30"/>
      <c r="U274" s="31">
        <f t="shared" si="25"/>
        <v>12</v>
      </c>
    </row>
    <row r="275" spans="2:22" x14ac:dyDescent="0.2">
      <c r="I275" s="30">
        <f>B$427</f>
        <v>1994</v>
      </c>
      <c r="J275" s="30" t="str">
        <f>C$427</f>
        <v>ATP Tour World Championship</v>
      </c>
      <c r="K275" s="30" t="str">
        <f>E$427</f>
        <v>RR</v>
      </c>
      <c r="L275" s="30" t="str">
        <f>D$427</f>
        <v>Carpet</v>
      </c>
      <c r="M275" s="30" t="str">
        <f>F$427</f>
        <v>Agassi, Andre</v>
      </c>
      <c r="N275" s="30" t="str">
        <f>F$428</f>
        <v>6-4, 6-4</v>
      </c>
      <c r="O275" s="30"/>
      <c r="P275" s="30"/>
      <c r="Q275" s="30"/>
      <c r="R275" s="30"/>
      <c r="S275" s="30">
        <f t="shared" si="24"/>
        <v>0</v>
      </c>
      <c r="T275" s="30" t="s">
        <v>565</v>
      </c>
      <c r="U275" s="31">
        <f t="shared" si="25"/>
        <v>0</v>
      </c>
    </row>
    <row r="276" spans="2:22" x14ac:dyDescent="0.2">
      <c r="I276" s="30">
        <f>B$429</f>
        <v>1994</v>
      </c>
      <c r="J276" s="30" t="str">
        <f>C$429</f>
        <v>US Open</v>
      </c>
      <c r="K276" s="30" t="str">
        <f>E$429</f>
        <v>R16</v>
      </c>
      <c r="L276" s="30" t="str">
        <f>D$429</f>
        <v>Hard</v>
      </c>
      <c r="M276" s="30" t="str">
        <f>F$429</f>
        <v>Agassi, Andre</v>
      </c>
      <c r="N276" s="30" t="str">
        <f>F$430</f>
        <v>6-1, 6-7 (3), 6-3, 3-6, 6-1</v>
      </c>
      <c r="O276" s="30">
        <v>3</v>
      </c>
      <c r="P276" s="30"/>
      <c r="Q276" s="30"/>
      <c r="R276" s="30"/>
      <c r="S276" s="30">
        <f t="shared" si="24"/>
        <v>3</v>
      </c>
      <c r="T276" s="30" t="s">
        <v>565</v>
      </c>
      <c r="U276" s="31">
        <f t="shared" si="25"/>
        <v>6</v>
      </c>
    </row>
    <row r="277" spans="2:22" x14ac:dyDescent="0.2">
      <c r="B277" s="19" t="s">
        <v>667</v>
      </c>
      <c r="I277" s="30">
        <f>B$431</f>
        <v>1993</v>
      </c>
      <c r="J277" s="30" t="str">
        <f>C$431</f>
        <v>ATP Masters Series Cincinnati</v>
      </c>
      <c r="K277" s="30" t="str">
        <f>E$431</f>
        <v>S</v>
      </c>
      <c r="L277" s="30" t="str">
        <f>D$431</f>
        <v>Hard</v>
      </c>
      <c r="M277" s="30" t="str">
        <f>F$431</f>
        <v>Chang, Michael</v>
      </c>
      <c r="N277" s="30" t="str">
        <f>F$432</f>
        <v>7-5, 1-6, 7-5</v>
      </c>
      <c r="O277" s="30"/>
      <c r="P277" s="30"/>
      <c r="Q277" s="30">
        <v>9</v>
      </c>
      <c r="R277" s="30"/>
      <c r="S277" s="30">
        <f t="shared" si="24"/>
        <v>9</v>
      </c>
      <c r="T277" s="30"/>
      <c r="U277" s="31">
        <f t="shared" si="25"/>
        <v>9</v>
      </c>
    </row>
    <row r="278" spans="2:22" x14ac:dyDescent="0.2">
      <c r="B278" s="51">
        <v>1996</v>
      </c>
      <c r="C278" s="19" t="s">
        <v>586</v>
      </c>
      <c r="D278" s="52" t="s">
        <v>582</v>
      </c>
      <c r="E278" s="52" t="s">
        <v>5</v>
      </c>
      <c r="F278" s="19" t="s">
        <v>644</v>
      </c>
      <c r="I278" s="30">
        <f>B$433</f>
        <v>1993</v>
      </c>
      <c r="J278" s="30" t="str">
        <f>C$433</f>
        <v>ATP Masters Series Canada</v>
      </c>
      <c r="K278" s="30" t="str">
        <f>E$433</f>
        <v>R16</v>
      </c>
      <c r="L278" s="30" t="str">
        <f>D$433</f>
        <v>Hard</v>
      </c>
      <c r="M278" s="30" t="str">
        <f>F$433</f>
        <v>Agassi, Andre</v>
      </c>
      <c r="N278" s="30" t="str">
        <f>F$434</f>
        <v>7-6 (3), 6-3</v>
      </c>
      <c r="O278" s="30">
        <v>3</v>
      </c>
      <c r="P278" s="30"/>
      <c r="Q278" s="30"/>
      <c r="R278" s="30"/>
      <c r="S278" s="30">
        <f t="shared" si="24"/>
        <v>3</v>
      </c>
      <c r="T278" s="30"/>
      <c r="U278" s="31">
        <f t="shared" si="25"/>
        <v>3</v>
      </c>
    </row>
    <row r="279" spans="2:22" x14ac:dyDescent="0.2">
      <c r="B279" s="51"/>
      <c r="C279" s="20" t="s">
        <v>587</v>
      </c>
      <c r="D279" s="52"/>
      <c r="E279" s="52"/>
      <c r="F279" s="19" t="s">
        <v>1008</v>
      </c>
      <c r="I279" s="30">
        <f>B$435</f>
        <v>1992</v>
      </c>
      <c r="J279" s="30" t="str">
        <f>C$435</f>
        <v>Grand Slam Cup</v>
      </c>
      <c r="K279" s="30" t="str">
        <f>E$435</f>
        <v>R16</v>
      </c>
      <c r="L279" s="30" t="str">
        <f>D$435</f>
        <v>Carpet</v>
      </c>
      <c r="M279" s="30" t="str">
        <f>F$435</f>
        <v>Chang, Michael</v>
      </c>
      <c r="N279" s="30" t="str">
        <f>F$436</f>
        <v>6-4, 6-2</v>
      </c>
      <c r="O279" s="30"/>
      <c r="P279" s="30"/>
      <c r="Q279" s="30"/>
      <c r="R279" s="30"/>
      <c r="S279" s="30">
        <f t="shared" si="24"/>
        <v>0</v>
      </c>
      <c r="T279" s="30"/>
      <c r="U279" s="31">
        <f t="shared" si="25"/>
        <v>0</v>
      </c>
    </row>
    <row r="280" spans="2:22" x14ac:dyDescent="0.2">
      <c r="B280" s="51">
        <v>1996</v>
      </c>
      <c r="C280" s="19" t="s">
        <v>1057</v>
      </c>
      <c r="D280" s="52" t="s">
        <v>585</v>
      </c>
      <c r="E280" s="52" t="s">
        <v>9</v>
      </c>
      <c r="F280" s="19" t="s">
        <v>640</v>
      </c>
      <c r="I280" s="30">
        <f>B$437</f>
        <v>1990</v>
      </c>
      <c r="J280" s="30" t="str">
        <f>C$437</f>
        <v>ATP Masters Series Canada</v>
      </c>
      <c r="K280" s="30" t="str">
        <f>E$437</f>
        <v>Q</v>
      </c>
      <c r="L280" s="30" t="str">
        <f>D$437</f>
        <v>Hard</v>
      </c>
      <c r="M280" s="30" t="str">
        <f>F$437</f>
        <v>Chang, Michael</v>
      </c>
      <c r="N280" s="30" t="str">
        <f>F$438</f>
        <v>4-6, 7-5, 7-5 </v>
      </c>
      <c r="O280" s="30"/>
      <c r="P280" s="30">
        <v>6</v>
      </c>
      <c r="Q280" s="30"/>
      <c r="R280" s="30"/>
      <c r="S280" s="30">
        <f t="shared" si="24"/>
        <v>6</v>
      </c>
      <c r="T280" s="30"/>
      <c r="U280" s="31">
        <f t="shared" si="25"/>
        <v>6</v>
      </c>
    </row>
    <row r="281" spans="2:22" x14ac:dyDescent="0.2">
      <c r="B281" s="51"/>
      <c r="C281" s="20" t="s">
        <v>611</v>
      </c>
      <c r="D281" s="52"/>
      <c r="E281" s="52"/>
      <c r="F281" s="19" t="s">
        <v>1096</v>
      </c>
      <c r="I281" s="30">
        <f>B$439</f>
        <v>1990</v>
      </c>
      <c r="J281" s="30" t="str">
        <f>C$439</f>
        <v>Washington</v>
      </c>
      <c r="K281" s="30" t="str">
        <f>E$439</f>
        <v>S</v>
      </c>
      <c r="L281" s="30" t="str">
        <f>D$439</f>
        <v>Hard</v>
      </c>
      <c r="M281" s="30" t="str">
        <f>F$439</f>
        <v>Agassi, Andre</v>
      </c>
      <c r="N281" s="30" t="str">
        <f>F$440</f>
        <v>6-3, 6-1 </v>
      </c>
      <c r="O281" s="30"/>
      <c r="P281" s="30"/>
      <c r="Q281" s="30">
        <v>9</v>
      </c>
      <c r="R281" s="30"/>
      <c r="S281" s="30">
        <f t="shared" si="24"/>
        <v>9</v>
      </c>
      <c r="T281" s="30"/>
      <c r="U281" s="31">
        <f t="shared" si="25"/>
        <v>9</v>
      </c>
    </row>
    <row r="282" spans="2:22" x14ac:dyDescent="0.2">
      <c r="B282" s="51">
        <v>1996</v>
      </c>
      <c r="C282" s="19" t="s">
        <v>588</v>
      </c>
      <c r="D282" s="52" t="s">
        <v>582</v>
      </c>
      <c r="E282" s="52" t="s">
        <v>9</v>
      </c>
      <c r="F282" s="19" t="s">
        <v>644</v>
      </c>
      <c r="I282" s="30">
        <f>B$441</f>
        <v>1990</v>
      </c>
      <c r="J282" s="30" t="str">
        <f>C$441</f>
        <v>French Open</v>
      </c>
      <c r="K282" s="30" t="str">
        <f>E$441</f>
        <v>Q</v>
      </c>
      <c r="L282" s="30" t="str">
        <f>D$441</f>
        <v>Clay</v>
      </c>
      <c r="M282" s="30" t="str">
        <f>F$441</f>
        <v>Agassi, Andre</v>
      </c>
      <c r="N282" s="30" t="str">
        <f>F$442</f>
        <v>6-2, 6-1, 4-6, 6-2 </v>
      </c>
      <c r="O282" s="30"/>
      <c r="P282" s="30">
        <v>6</v>
      </c>
      <c r="Q282" s="30"/>
      <c r="R282" s="30"/>
      <c r="S282" s="30">
        <f t="shared" si="24"/>
        <v>6</v>
      </c>
      <c r="T282" s="30" t="s">
        <v>565</v>
      </c>
      <c r="U282" s="31">
        <f t="shared" si="25"/>
        <v>12</v>
      </c>
    </row>
    <row r="283" spans="2:22" x14ac:dyDescent="0.2">
      <c r="B283" s="51"/>
      <c r="C283" s="20" t="s">
        <v>587</v>
      </c>
      <c r="D283" s="52"/>
      <c r="E283" s="52"/>
      <c r="F283" s="19" t="s">
        <v>1097</v>
      </c>
      <c r="I283" s="30">
        <f>B$443</f>
        <v>1988</v>
      </c>
      <c r="J283" s="30" t="str">
        <f>C$443</f>
        <v>US Open</v>
      </c>
      <c r="K283" s="30" t="str">
        <f>E$443</f>
        <v>R16</v>
      </c>
      <c r="L283" s="30" t="str">
        <f>D$443</f>
        <v>Hard</v>
      </c>
      <c r="M283" s="30" t="str">
        <f>F$443</f>
        <v>Agassi, Andre</v>
      </c>
      <c r="N283" s="30" t="str">
        <f>F$444</f>
        <v>7-5, 6-3, 6-2 </v>
      </c>
      <c r="O283" s="30"/>
      <c r="P283" s="30"/>
      <c r="Q283" s="30"/>
      <c r="R283" s="30"/>
      <c r="S283" s="30">
        <f t="shared" si="24"/>
        <v>0</v>
      </c>
      <c r="T283" s="30" t="s">
        <v>565</v>
      </c>
      <c r="U283" s="31">
        <f t="shared" si="25"/>
        <v>0</v>
      </c>
    </row>
    <row r="284" spans="2:22" x14ac:dyDescent="0.2">
      <c r="B284" s="51">
        <v>1994</v>
      </c>
      <c r="C284" s="19" t="s">
        <v>595</v>
      </c>
      <c r="D284" s="52" t="s">
        <v>582</v>
      </c>
      <c r="E284" s="52" t="s">
        <v>12</v>
      </c>
      <c r="F284" s="19" t="s">
        <v>644</v>
      </c>
      <c r="I284" s="30">
        <f>B$445</f>
        <v>1988</v>
      </c>
      <c r="J284" s="30" t="str">
        <f>C$445</f>
        <v>Forest Hills</v>
      </c>
      <c r="K284" s="30" t="str">
        <f>E$445</f>
        <v>R16</v>
      </c>
      <c r="L284" s="30" t="str">
        <f>D$445</f>
        <v>Clay</v>
      </c>
      <c r="M284" s="30" t="str">
        <f>F$445</f>
        <v>Agassi, Andre</v>
      </c>
      <c r="N284" s="30" t="str">
        <f>F$446</f>
        <v>6-2, 6-4 </v>
      </c>
      <c r="O284" s="30"/>
      <c r="P284" s="30"/>
      <c r="Q284" s="30"/>
      <c r="R284" s="30"/>
      <c r="S284" s="30">
        <f t="shared" si="24"/>
        <v>0</v>
      </c>
      <c r="T284" s="30"/>
      <c r="U284" s="31">
        <f t="shared" si="25"/>
        <v>0</v>
      </c>
    </row>
    <row r="285" spans="2:22" x14ac:dyDescent="0.2">
      <c r="B285" s="51"/>
      <c r="C285" s="20" t="s">
        <v>596</v>
      </c>
      <c r="D285" s="52"/>
      <c r="E285" s="52"/>
      <c r="F285" s="19" t="s">
        <v>980</v>
      </c>
      <c r="V285" s="33">
        <f>SUM(U263:U284)</f>
        <v>171</v>
      </c>
    </row>
    <row r="286" spans="2:22" x14ac:dyDescent="0.2">
      <c r="B286" s="51">
        <v>1993</v>
      </c>
      <c r="C286" s="19" t="s">
        <v>668</v>
      </c>
      <c r="D286" s="52" t="s">
        <v>582</v>
      </c>
      <c r="E286" s="52" t="s">
        <v>5</v>
      </c>
      <c r="F286" s="19" t="s">
        <v>644</v>
      </c>
      <c r="I286" s="19" t="str">
        <f>B$449</f>
        <v>Jim Courier vs. Michael Chang (Series tied, 12-12)</v>
      </c>
    </row>
    <row r="287" spans="2:22" x14ac:dyDescent="0.2">
      <c r="B287" s="51"/>
      <c r="C287" s="20" t="s">
        <v>581</v>
      </c>
      <c r="D287" s="52"/>
      <c r="E287" s="52"/>
      <c r="F287" s="19" t="s">
        <v>1098</v>
      </c>
      <c r="I287" s="30">
        <f>B$450</f>
        <v>1999</v>
      </c>
      <c r="J287" s="30" t="str">
        <f>C$450</f>
        <v>Memphis</v>
      </c>
      <c r="K287" s="30" t="str">
        <f>E$450</f>
        <v>R32</v>
      </c>
      <c r="L287" s="30" t="str">
        <f>D$450</f>
        <v>Hard</v>
      </c>
      <c r="M287" s="30" t="str">
        <f>F$450</f>
        <v>Courier, Jim</v>
      </c>
      <c r="N287" s="30" t="str">
        <f>F$451</f>
        <v>6-4, 7-6 (8)</v>
      </c>
      <c r="O287" s="30">
        <v>3</v>
      </c>
      <c r="P287" s="30"/>
      <c r="Q287" s="30"/>
      <c r="R287" s="30"/>
      <c r="S287" s="30">
        <f t="shared" ref="S287:S310" si="26">SUM(O287:R287)</f>
        <v>3</v>
      </c>
      <c r="T287" s="30"/>
      <c r="U287" s="31">
        <f t="shared" ref="U287:U310" si="27">IF(T287="Yes",S287*2,S287)</f>
        <v>3</v>
      </c>
    </row>
    <row r="288" spans="2:22" x14ac:dyDescent="0.2">
      <c r="B288" s="51">
        <v>1993</v>
      </c>
      <c r="C288" s="19" t="s">
        <v>595</v>
      </c>
      <c r="D288" s="52" t="s">
        <v>582</v>
      </c>
      <c r="E288" s="52" t="s">
        <v>12</v>
      </c>
      <c r="F288" s="19" t="s">
        <v>644</v>
      </c>
      <c r="I288" s="30">
        <f>B$452</f>
        <v>1998</v>
      </c>
      <c r="J288" s="30" t="str">
        <f>C$452</f>
        <v>Washington</v>
      </c>
      <c r="K288" s="30" t="str">
        <f>E$452</f>
        <v>Q</v>
      </c>
      <c r="L288" s="30" t="str">
        <f>D$452</f>
        <v>Hard</v>
      </c>
      <c r="M288" s="30" t="str">
        <f>F$452</f>
        <v>Chang, Michael</v>
      </c>
      <c r="N288" s="30" t="str">
        <f>F$453</f>
        <v>6-3, 6-4</v>
      </c>
      <c r="O288" s="30"/>
      <c r="P288" s="30">
        <v>6</v>
      </c>
      <c r="Q288" s="30"/>
      <c r="R288" s="30"/>
      <c r="S288" s="30">
        <f t="shared" si="26"/>
        <v>6</v>
      </c>
      <c r="T288" s="30"/>
      <c r="U288" s="31">
        <f t="shared" si="27"/>
        <v>6</v>
      </c>
    </row>
    <row r="289" spans="2:21" x14ac:dyDescent="0.2">
      <c r="B289" s="51"/>
      <c r="C289" s="20" t="s">
        <v>596</v>
      </c>
      <c r="D289" s="52"/>
      <c r="E289" s="52"/>
      <c r="F289" s="19" t="s">
        <v>1099</v>
      </c>
      <c r="I289" s="30">
        <f>B$454</f>
        <v>1998</v>
      </c>
      <c r="J289" s="30" t="str">
        <f>C$454</f>
        <v>Orlando</v>
      </c>
      <c r="K289" s="30" t="str">
        <f>E$454</f>
        <v>F</v>
      </c>
      <c r="L289" s="30" t="str">
        <f>D$454</f>
        <v>Clay</v>
      </c>
      <c r="M289" s="30" t="str">
        <f>F$454</f>
        <v>Courier, Jim</v>
      </c>
      <c r="N289" s="30" t="str">
        <f>F$455</f>
        <v>7-5, 3-6, 7-5</v>
      </c>
      <c r="O289" s="30"/>
      <c r="P289" s="30"/>
      <c r="Q289" s="30"/>
      <c r="R289" s="30">
        <v>12</v>
      </c>
      <c r="S289" s="30">
        <f t="shared" si="26"/>
        <v>12</v>
      </c>
      <c r="T289" s="30"/>
      <c r="U289" s="31">
        <f t="shared" si="27"/>
        <v>12</v>
      </c>
    </row>
    <row r="290" spans="2:21" x14ac:dyDescent="0.2">
      <c r="B290" s="51">
        <v>1992</v>
      </c>
      <c r="C290" s="19" t="s">
        <v>580</v>
      </c>
      <c r="D290" s="52" t="s">
        <v>582</v>
      </c>
      <c r="E290" s="52" t="s">
        <v>5</v>
      </c>
      <c r="F290" s="19" t="s">
        <v>640</v>
      </c>
      <c r="I290" s="30">
        <f>B$456</f>
        <v>1996</v>
      </c>
      <c r="J290" s="30" t="str">
        <f>C$456</f>
        <v>ATP Masters Series Stuttgart</v>
      </c>
      <c r="K290" s="30" t="str">
        <f>E$456</f>
        <v>R16</v>
      </c>
      <c r="L290" s="30" t="str">
        <f>D$456</f>
        <v>Carpet</v>
      </c>
      <c r="M290" s="30" t="str">
        <f>F$456</f>
        <v>Chang, Michael</v>
      </c>
      <c r="N290" s="30" t="str">
        <f>F$457</f>
        <v>7-5, 6-2</v>
      </c>
      <c r="O290" s="30"/>
      <c r="P290" s="30"/>
      <c r="Q290" s="30"/>
      <c r="R290" s="30"/>
      <c r="S290" s="30">
        <f t="shared" si="26"/>
        <v>0</v>
      </c>
      <c r="T290" s="30"/>
      <c r="U290" s="31">
        <f t="shared" si="27"/>
        <v>0</v>
      </c>
    </row>
    <row r="291" spans="2:21" x14ac:dyDescent="0.2">
      <c r="B291" s="51"/>
      <c r="C291" s="20" t="s">
        <v>581</v>
      </c>
      <c r="D291" s="52"/>
      <c r="E291" s="52"/>
      <c r="F291" s="19" t="s">
        <v>1100</v>
      </c>
      <c r="I291" s="30">
        <f>B$458</f>
        <v>1995</v>
      </c>
      <c r="J291" s="30" t="str">
        <f>C$458</f>
        <v>ATP Tour World Championship</v>
      </c>
      <c r="K291" s="30" t="str">
        <f>E$458</f>
        <v>RR</v>
      </c>
      <c r="L291" s="30" t="str">
        <f>D$458</f>
        <v>Carpet</v>
      </c>
      <c r="M291" s="30" t="str">
        <f>F$458</f>
        <v>Chang, Michael</v>
      </c>
      <c r="N291" s="30" t="str">
        <f>F$459</f>
        <v>6-2, 7-5</v>
      </c>
      <c r="O291" s="30"/>
      <c r="P291" s="30"/>
      <c r="Q291" s="30"/>
      <c r="R291" s="30"/>
      <c r="S291" s="30">
        <f t="shared" si="26"/>
        <v>0</v>
      </c>
      <c r="T291" s="30" t="s">
        <v>565</v>
      </c>
      <c r="U291" s="31">
        <f t="shared" si="27"/>
        <v>0</v>
      </c>
    </row>
    <row r="292" spans="2:21" x14ac:dyDescent="0.2">
      <c r="B292" s="51">
        <v>1991</v>
      </c>
      <c r="C292" s="19" t="s">
        <v>610</v>
      </c>
      <c r="D292" s="52" t="s">
        <v>605</v>
      </c>
      <c r="E292" s="52" t="s">
        <v>1</v>
      </c>
      <c r="F292" s="19" t="s">
        <v>644</v>
      </c>
      <c r="I292" s="30">
        <f>B$460</f>
        <v>1995</v>
      </c>
      <c r="J292" s="30" t="str">
        <f>C$460</f>
        <v>ATP Masters Series Paris</v>
      </c>
      <c r="K292" s="30" t="str">
        <f>E$460</f>
        <v>Q</v>
      </c>
      <c r="L292" s="30" t="str">
        <f>D$460</f>
        <v>Carpet</v>
      </c>
      <c r="M292" s="30" t="str">
        <f>F$460</f>
        <v>Courier, Jim</v>
      </c>
      <c r="N292" s="30" t="str">
        <f>F$461</f>
        <v>6-2, 7-6 (5)</v>
      </c>
      <c r="O292" s="30">
        <v>3</v>
      </c>
      <c r="P292" s="30">
        <v>6</v>
      </c>
      <c r="Q292" s="30"/>
      <c r="R292" s="30"/>
      <c r="S292" s="30">
        <f t="shared" si="26"/>
        <v>9</v>
      </c>
      <c r="T292" s="30"/>
      <c r="U292" s="31">
        <f t="shared" si="27"/>
        <v>9</v>
      </c>
    </row>
    <row r="293" spans="2:21" x14ac:dyDescent="0.2">
      <c r="B293" s="51"/>
      <c r="C293" s="20" t="s">
        <v>611</v>
      </c>
      <c r="D293" s="52"/>
      <c r="E293" s="52"/>
      <c r="F293" s="19" t="s">
        <v>1101</v>
      </c>
      <c r="I293" s="30">
        <f>B$462</f>
        <v>1995</v>
      </c>
      <c r="J293" s="30" t="str">
        <f>C$462</f>
        <v>US Open</v>
      </c>
      <c r="K293" s="30" t="str">
        <f>E$462</f>
        <v>Q</v>
      </c>
      <c r="L293" s="30" t="str">
        <f>D$462</f>
        <v>Hard</v>
      </c>
      <c r="M293" s="30" t="str">
        <f>F$462</f>
        <v>Courier, Jim</v>
      </c>
      <c r="N293" s="30" t="str">
        <f>F$463</f>
        <v>7-6 (5), 7-6 (3), 7-5</v>
      </c>
      <c r="O293" s="30">
        <v>6</v>
      </c>
      <c r="P293" s="30">
        <v>6</v>
      </c>
      <c r="Q293" s="30"/>
      <c r="R293" s="30"/>
      <c r="S293" s="30">
        <f t="shared" si="26"/>
        <v>12</v>
      </c>
      <c r="T293" s="30" t="s">
        <v>565</v>
      </c>
      <c r="U293" s="31">
        <f t="shared" si="27"/>
        <v>24</v>
      </c>
    </row>
    <row r="294" spans="2:21" x14ac:dyDescent="0.2">
      <c r="B294" s="51">
        <v>1991</v>
      </c>
      <c r="C294" s="19" t="s">
        <v>669</v>
      </c>
      <c r="D294" s="52" t="s">
        <v>605</v>
      </c>
      <c r="E294" s="52" t="s">
        <v>17</v>
      </c>
      <c r="F294" s="19" t="s">
        <v>640</v>
      </c>
      <c r="I294" s="30">
        <f>B$464</f>
        <v>1995</v>
      </c>
      <c r="J294" s="30" t="str">
        <f>C$464</f>
        <v>ATP Masters Series Cincinnati</v>
      </c>
      <c r="K294" s="30" t="str">
        <f>E$464</f>
        <v>Q</v>
      </c>
      <c r="L294" s="30" t="str">
        <f>D$464</f>
        <v>Hard</v>
      </c>
      <c r="M294" s="30" t="str">
        <f>F$464</f>
        <v>Chang, Michael</v>
      </c>
      <c r="N294" s="30" t="str">
        <f>F$465</f>
        <v>3-6, 7-6 (6), 7-5</v>
      </c>
      <c r="O294" s="30">
        <v>3</v>
      </c>
      <c r="P294" s="30">
        <v>6</v>
      </c>
      <c r="Q294" s="30"/>
      <c r="R294" s="30"/>
      <c r="S294" s="30">
        <f t="shared" si="26"/>
        <v>9</v>
      </c>
      <c r="T294" s="30"/>
      <c r="U294" s="31">
        <f t="shared" si="27"/>
        <v>9</v>
      </c>
    </row>
    <row r="295" spans="2:21" x14ac:dyDescent="0.2">
      <c r="B295" s="51"/>
      <c r="C295" s="20" t="s">
        <v>613</v>
      </c>
      <c r="D295" s="52"/>
      <c r="E295" s="52"/>
      <c r="F295" s="19" t="s">
        <v>972</v>
      </c>
      <c r="I295" s="30">
        <f>B$466</f>
        <v>1995</v>
      </c>
      <c r="J295" s="30" t="str">
        <f>C$466</f>
        <v>Hong Kong</v>
      </c>
      <c r="K295" s="30" t="str">
        <f>E$466</f>
        <v>S</v>
      </c>
      <c r="L295" s="30" t="str">
        <f>D$466</f>
        <v>Hard</v>
      </c>
      <c r="M295" s="30" t="str">
        <f>F$466</f>
        <v>Chang, Michael</v>
      </c>
      <c r="N295" s="30" t="str">
        <f>F$467</f>
        <v>6-4, 6-2</v>
      </c>
      <c r="O295" s="30"/>
      <c r="P295" s="30"/>
      <c r="Q295" s="30">
        <v>9</v>
      </c>
      <c r="R295" s="30"/>
      <c r="S295" s="30">
        <f t="shared" si="26"/>
        <v>9</v>
      </c>
      <c r="T295" s="30"/>
      <c r="U295" s="31">
        <f t="shared" si="27"/>
        <v>9</v>
      </c>
    </row>
    <row r="296" spans="2:21" x14ac:dyDescent="0.2">
      <c r="B296" s="51">
        <v>1991</v>
      </c>
      <c r="C296" s="19" t="s">
        <v>670</v>
      </c>
      <c r="D296" s="52" t="s">
        <v>582</v>
      </c>
      <c r="E296" s="52" t="s">
        <v>17</v>
      </c>
      <c r="F296" s="19" t="s">
        <v>640</v>
      </c>
      <c r="I296" s="30">
        <f>B$468</f>
        <v>1995</v>
      </c>
      <c r="J296" s="30" t="str">
        <f>C$468</f>
        <v>Tokyo Outdoor</v>
      </c>
      <c r="K296" s="30" t="str">
        <f>E$468</f>
        <v>S</v>
      </c>
      <c r="L296" s="30" t="str">
        <f>D$468</f>
        <v>Hard</v>
      </c>
      <c r="M296" s="30" t="str">
        <f>F$468</f>
        <v>Courier, Jim</v>
      </c>
      <c r="N296" s="30" t="str">
        <f>F$469</f>
        <v>6-4, 7-5</v>
      </c>
      <c r="O296" s="30"/>
      <c r="P296" s="30"/>
      <c r="Q296" s="30">
        <v>9</v>
      </c>
      <c r="R296" s="30"/>
      <c r="S296" s="30">
        <f t="shared" si="26"/>
        <v>9</v>
      </c>
      <c r="T296" s="30"/>
      <c r="U296" s="31">
        <f t="shared" si="27"/>
        <v>9</v>
      </c>
    </row>
    <row r="297" spans="2:21" x14ac:dyDescent="0.2">
      <c r="B297" s="51"/>
      <c r="C297" s="20" t="s">
        <v>591</v>
      </c>
      <c r="D297" s="52"/>
      <c r="E297" s="52"/>
      <c r="F297" s="19" t="s">
        <v>967</v>
      </c>
      <c r="I297" s="30">
        <f>B$470</f>
        <v>1995</v>
      </c>
      <c r="J297" s="30" t="str">
        <f>C$470</f>
        <v>San Jose</v>
      </c>
      <c r="K297" s="30" t="str">
        <f>E$470</f>
        <v>S</v>
      </c>
      <c r="L297" s="30" t="str">
        <f>D$470</f>
        <v>Hard</v>
      </c>
      <c r="M297" s="30" t="str">
        <f>F$470</f>
        <v>Chang, Michael</v>
      </c>
      <c r="N297" s="30" t="str">
        <f>F$471</f>
        <v>4-6, 7-6 (5), 6-4</v>
      </c>
      <c r="O297" s="30">
        <v>3</v>
      </c>
      <c r="P297" s="30"/>
      <c r="Q297" s="30">
        <v>9</v>
      </c>
      <c r="R297" s="30"/>
      <c r="S297" s="30">
        <f t="shared" si="26"/>
        <v>12</v>
      </c>
      <c r="T297" s="30"/>
      <c r="U297" s="31">
        <f t="shared" si="27"/>
        <v>12</v>
      </c>
    </row>
    <row r="298" spans="2:21" x14ac:dyDescent="0.2">
      <c r="B298" s="51">
        <v>1991</v>
      </c>
      <c r="C298" s="19" t="s">
        <v>580</v>
      </c>
      <c r="D298" s="52" t="s">
        <v>582</v>
      </c>
      <c r="E298" s="52" t="s">
        <v>1</v>
      </c>
      <c r="F298" s="19" t="s">
        <v>640</v>
      </c>
      <c r="I298" s="30">
        <f>B$472</f>
        <v>1994</v>
      </c>
      <c r="J298" s="30" t="str">
        <f>C$472</f>
        <v>Philadelphia</v>
      </c>
      <c r="K298" s="30" t="str">
        <f>E$472</f>
        <v>S</v>
      </c>
      <c r="L298" s="30" t="str">
        <f>D$472</f>
        <v>Carpet</v>
      </c>
      <c r="M298" s="30" t="str">
        <f>F$472</f>
        <v>Chang, Michael</v>
      </c>
      <c r="N298" s="30" t="str">
        <f>F$473</f>
        <v>7-6 (6), 6-2</v>
      </c>
      <c r="O298" s="30">
        <v>3</v>
      </c>
      <c r="P298" s="30"/>
      <c r="Q298" s="30">
        <v>9</v>
      </c>
      <c r="R298" s="30"/>
      <c r="S298" s="30">
        <f t="shared" si="26"/>
        <v>12</v>
      </c>
      <c r="T298" s="30"/>
      <c r="U298" s="31">
        <f t="shared" si="27"/>
        <v>12</v>
      </c>
    </row>
    <row r="299" spans="2:21" x14ac:dyDescent="0.2">
      <c r="B299" s="51"/>
      <c r="C299" s="20" t="s">
        <v>581</v>
      </c>
      <c r="D299" s="52"/>
      <c r="E299" s="52"/>
      <c r="F299" s="19" t="s">
        <v>1102</v>
      </c>
      <c r="I299" s="30">
        <f>B$474</f>
        <v>1993</v>
      </c>
      <c r="J299" s="30" t="str">
        <f>C$474</f>
        <v>ATP Tour World Championship</v>
      </c>
      <c r="K299" s="30" t="str">
        <f>E$474</f>
        <v>RR</v>
      </c>
      <c r="L299" s="30" t="str">
        <f>D$474</f>
        <v>Carpet</v>
      </c>
      <c r="M299" s="30" t="str">
        <f>F$474</f>
        <v>Chang, Michael</v>
      </c>
      <c r="N299" s="30" t="str">
        <f>F$475</f>
        <v>6-4, 6-0</v>
      </c>
      <c r="O299" s="30"/>
      <c r="P299" s="30"/>
      <c r="Q299" s="30"/>
      <c r="R299" s="30"/>
      <c r="S299" s="30">
        <f t="shared" si="26"/>
        <v>0</v>
      </c>
      <c r="T299" s="30" t="s">
        <v>565</v>
      </c>
      <c r="U299" s="31">
        <f t="shared" si="27"/>
        <v>0</v>
      </c>
    </row>
    <row r="300" spans="2:21" x14ac:dyDescent="0.2">
      <c r="B300" s="51">
        <v>1991</v>
      </c>
      <c r="C300" s="19" t="s">
        <v>648</v>
      </c>
      <c r="D300" s="52" t="s">
        <v>582</v>
      </c>
      <c r="E300" s="52" t="s">
        <v>5</v>
      </c>
      <c r="F300" s="19" t="s">
        <v>640</v>
      </c>
      <c r="I300" s="30">
        <f>B$476</f>
        <v>1993</v>
      </c>
      <c r="J300" s="30" t="str">
        <f>C$476</f>
        <v>ATP Masters Series Rome</v>
      </c>
      <c r="K300" s="30" t="str">
        <f>E$476</f>
        <v>S</v>
      </c>
      <c r="L300" s="30" t="str">
        <f>D$476</f>
        <v>Clay</v>
      </c>
      <c r="M300" s="30" t="str">
        <f>F$476</f>
        <v>Courier, Jim</v>
      </c>
      <c r="N300" s="30" t="str">
        <f>F$477</f>
        <v>6-2, 6-7 (2), 6-0</v>
      </c>
      <c r="O300" s="30">
        <v>3</v>
      </c>
      <c r="P300" s="30"/>
      <c r="Q300" s="30">
        <v>9</v>
      </c>
      <c r="R300" s="30"/>
      <c r="S300" s="30">
        <f t="shared" si="26"/>
        <v>12</v>
      </c>
      <c r="T300" s="30"/>
      <c r="U300" s="31">
        <f t="shared" si="27"/>
        <v>12</v>
      </c>
    </row>
    <row r="301" spans="2:21" x14ac:dyDescent="0.2">
      <c r="B301" s="51"/>
      <c r="C301" s="20" t="s">
        <v>613</v>
      </c>
      <c r="D301" s="52"/>
      <c r="E301" s="52"/>
      <c r="F301" s="19" t="s">
        <v>1103</v>
      </c>
      <c r="I301" s="30">
        <f>B$478</f>
        <v>1993</v>
      </c>
      <c r="J301" s="30" t="str">
        <f>C$478</f>
        <v>Hong Kong</v>
      </c>
      <c r="K301" s="30" t="str">
        <f>E$478</f>
        <v>S</v>
      </c>
      <c r="L301" s="30" t="str">
        <f>D$478</f>
        <v>Hard</v>
      </c>
      <c r="M301" s="30" t="str">
        <f>F$478</f>
        <v>Courier, Jim</v>
      </c>
      <c r="N301" s="30" t="str">
        <f>F$479</f>
        <v>6-2, 6-3</v>
      </c>
      <c r="O301" s="30"/>
      <c r="P301" s="30"/>
      <c r="Q301" s="30">
        <v>9</v>
      </c>
      <c r="R301" s="30"/>
      <c r="S301" s="30">
        <f t="shared" si="26"/>
        <v>9</v>
      </c>
      <c r="T301" s="30"/>
      <c r="U301" s="31">
        <f t="shared" si="27"/>
        <v>9</v>
      </c>
    </row>
    <row r="302" spans="2:21" x14ac:dyDescent="0.2">
      <c r="B302" s="51">
        <v>1991</v>
      </c>
      <c r="C302" s="19" t="s">
        <v>588</v>
      </c>
      <c r="D302" s="52" t="s">
        <v>582</v>
      </c>
      <c r="E302" s="52" t="s">
        <v>17</v>
      </c>
      <c r="F302" s="19" t="s">
        <v>640</v>
      </c>
      <c r="I302" s="30">
        <f>B$480</f>
        <v>1993</v>
      </c>
      <c r="J302" s="30" t="str">
        <f>C$480</f>
        <v>ATP Masters Series Indian Wells</v>
      </c>
      <c r="K302" s="30" t="str">
        <f>E$480</f>
        <v>S</v>
      </c>
      <c r="L302" s="30" t="str">
        <f>D$480</f>
        <v>Hard</v>
      </c>
      <c r="M302" s="30" t="str">
        <f>F$480</f>
        <v>Courier, Jim</v>
      </c>
      <c r="N302" s="30" t="str">
        <f>F$481</f>
        <v>6-4, 6-4</v>
      </c>
      <c r="O302" s="30"/>
      <c r="P302" s="30"/>
      <c r="Q302" s="30">
        <v>9</v>
      </c>
      <c r="R302" s="30"/>
      <c r="S302" s="30">
        <f t="shared" si="26"/>
        <v>9</v>
      </c>
      <c r="T302" s="30"/>
      <c r="U302" s="31">
        <f t="shared" si="27"/>
        <v>9</v>
      </c>
    </row>
    <row r="303" spans="2:21" x14ac:dyDescent="0.2">
      <c r="B303" s="51"/>
      <c r="C303" s="20" t="s">
        <v>587</v>
      </c>
      <c r="D303" s="52"/>
      <c r="E303" s="52"/>
      <c r="F303" s="19" t="s">
        <v>1104</v>
      </c>
      <c r="I303" s="30">
        <f>B$482</f>
        <v>1992</v>
      </c>
      <c r="J303" s="30" t="str">
        <f>C$482</f>
        <v>ATP Tour World Championship</v>
      </c>
      <c r="K303" s="30" t="str">
        <f>E$482</f>
        <v>RR</v>
      </c>
      <c r="L303" s="30" t="str">
        <f>D$482</f>
        <v>Carpet</v>
      </c>
      <c r="M303" s="30" t="str">
        <f>F$482</f>
        <v>Courier, Jim</v>
      </c>
      <c r="N303" s="30" t="str">
        <f>F$483</f>
        <v>7-5, 6-2</v>
      </c>
      <c r="O303" s="30"/>
      <c r="P303" s="30"/>
      <c r="Q303" s="30"/>
      <c r="R303" s="30"/>
      <c r="S303" s="30">
        <f t="shared" si="26"/>
        <v>0</v>
      </c>
      <c r="T303" s="30" t="s">
        <v>565</v>
      </c>
      <c r="U303" s="31">
        <f t="shared" si="27"/>
        <v>0</v>
      </c>
    </row>
    <row r="304" spans="2:21" x14ac:dyDescent="0.2">
      <c r="B304" s="51">
        <v>1990</v>
      </c>
      <c r="C304" s="19" t="s">
        <v>647</v>
      </c>
      <c r="D304" s="52" t="s">
        <v>605</v>
      </c>
      <c r="E304" s="52" t="s">
        <v>1</v>
      </c>
      <c r="F304" s="19" t="s">
        <v>644</v>
      </c>
      <c r="I304" s="30">
        <f>B$484</f>
        <v>1992</v>
      </c>
      <c r="J304" s="30" t="str">
        <f>C$484</f>
        <v>Hong Kong</v>
      </c>
      <c r="K304" s="30" t="str">
        <f>E$484</f>
        <v>F</v>
      </c>
      <c r="L304" s="30" t="str">
        <f>D$484</f>
        <v>Hard</v>
      </c>
      <c r="M304" s="30" t="str">
        <f>F$484</f>
        <v>Courier, Jim</v>
      </c>
      <c r="N304" s="30" t="str">
        <f>F$485</f>
        <v>7-5, 6-3</v>
      </c>
      <c r="O304" s="30"/>
      <c r="P304" s="30"/>
      <c r="Q304" s="30"/>
      <c r="R304" s="30">
        <v>12</v>
      </c>
      <c r="S304" s="30">
        <f t="shared" si="26"/>
        <v>12</v>
      </c>
      <c r="T304" s="30"/>
      <c r="U304" s="31">
        <f t="shared" si="27"/>
        <v>12</v>
      </c>
    </row>
    <row r="305" spans="2:22" x14ac:dyDescent="0.2">
      <c r="B305" s="51"/>
      <c r="C305" s="20" t="s">
        <v>593</v>
      </c>
      <c r="D305" s="52"/>
      <c r="E305" s="52"/>
      <c r="F305" s="19" t="s">
        <v>671</v>
      </c>
      <c r="I305" s="30">
        <f>B$486</f>
        <v>1992</v>
      </c>
      <c r="J305" s="30" t="str">
        <f>C$486</f>
        <v>Tokyo Outdoor</v>
      </c>
      <c r="K305" s="30" t="str">
        <f>E$486</f>
        <v>S</v>
      </c>
      <c r="L305" s="30" t="str">
        <f>D$486</f>
        <v>Hard</v>
      </c>
      <c r="M305" s="30" t="str">
        <f>F$486</f>
        <v>Courier, Jim</v>
      </c>
      <c r="N305" s="30" t="str">
        <f>F$487</f>
        <v>6-2, 6-3</v>
      </c>
      <c r="O305" s="30"/>
      <c r="P305" s="30"/>
      <c r="Q305" s="30">
        <v>9</v>
      </c>
      <c r="R305" s="30"/>
      <c r="S305" s="30">
        <f t="shared" si="26"/>
        <v>9</v>
      </c>
      <c r="T305" s="30"/>
      <c r="U305" s="31">
        <f t="shared" si="27"/>
        <v>9</v>
      </c>
    </row>
    <row r="306" spans="2:22" x14ac:dyDescent="0.2">
      <c r="B306" s="51">
        <v>1990</v>
      </c>
      <c r="C306" s="19" t="s">
        <v>595</v>
      </c>
      <c r="D306" s="52" t="s">
        <v>582</v>
      </c>
      <c r="E306" s="52" t="s">
        <v>17</v>
      </c>
      <c r="F306" s="19" t="s">
        <v>640</v>
      </c>
      <c r="I306" s="30">
        <f>B$488</f>
        <v>1992</v>
      </c>
      <c r="J306" s="30" t="str">
        <f>C$488</f>
        <v>ATP Masters Series Miami</v>
      </c>
      <c r="K306" s="30" t="str">
        <f>E$488</f>
        <v>S</v>
      </c>
      <c r="L306" s="30" t="str">
        <f>D$488</f>
        <v>Hard</v>
      </c>
      <c r="M306" s="30" t="str">
        <f>F$488</f>
        <v>Chang, Michael</v>
      </c>
      <c r="N306" s="30" t="str">
        <f>F$489</f>
        <v>6-2, 6-4</v>
      </c>
      <c r="O306" s="30"/>
      <c r="P306" s="30"/>
      <c r="Q306" s="30">
        <v>9</v>
      </c>
      <c r="R306" s="30"/>
      <c r="S306" s="30">
        <f t="shared" si="26"/>
        <v>9</v>
      </c>
      <c r="T306" s="30"/>
      <c r="U306" s="31">
        <f t="shared" si="27"/>
        <v>9</v>
      </c>
    </row>
    <row r="307" spans="2:22" x14ac:dyDescent="0.2">
      <c r="B307" s="51"/>
      <c r="C307" s="20" t="s">
        <v>596</v>
      </c>
      <c r="D307" s="52"/>
      <c r="E307" s="52"/>
      <c r="F307" s="19" t="s">
        <v>672</v>
      </c>
      <c r="I307" s="30">
        <f>B$490</f>
        <v>1992</v>
      </c>
      <c r="J307" s="30" t="str">
        <f>C$490</f>
        <v>San Francisco</v>
      </c>
      <c r="K307" s="30" t="str">
        <f>E$490</f>
        <v>F</v>
      </c>
      <c r="L307" s="30" t="str">
        <f>D$490</f>
        <v>Hard</v>
      </c>
      <c r="M307" s="30" t="str">
        <f>F$490</f>
        <v>Chang, Michael</v>
      </c>
      <c r="N307" s="30" t="str">
        <f>F$491</f>
        <v>6-3, 6-3</v>
      </c>
      <c r="O307" s="30"/>
      <c r="P307" s="30"/>
      <c r="Q307" s="30"/>
      <c r="R307" s="30">
        <v>12</v>
      </c>
      <c r="S307" s="30">
        <f t="shared" si="26"/>
        <v>12</v>
      </c>
      <c r="T307" s="30"/>
      <c r="U307" s="31">
        <f t="shared" si="27"/>
        <v>12</v>
      </c>
    </row>
    <row r="308" spans="2:22" x14ac:dyDescent="0.2">
      <c r="B308" s="51">
        <v>1990</v>
      </c>
      <c r="C308" s="19" t="s">
        <v>586</v>
      </c>
      <c r="D308" s="52" t="s">
        <v>582</v>
      </c>
      <c r="E308" s="52" t="s">
        <v>12</v>
      </c>
      <c r="F308" s="19" t="s">
        <v>640</v>
      </c>
      <c r="I308" s="30">
        <f>B$492</f>
        <v>1991</v>
      </c>
      <c r="J308" s="30" t="str">
        <f>C$492</f>
        <v>Grand Slam Cup</v>
      </c>
      <c r="K308" s="30" t="str">
        <f>E$492</f>
        <v>R16</v>
      </c>
      <c r="L308" s="30" t="str">
        <f>D$492</f>
        <v>Carpet</v>
      </c>
      <c r="M308" s="30" t="str">
        <f>F$492</f>
        <v>Chang, Michael</v>
      </c>
      <c r="N308" s="30" t="str">
        <f>F$493</f>
        <v>6-4, 6-2</v>
      </c>
      <c r="O308" s="30"/>
      <c r="P308" s="30"/>
      <c r="Q308" s="30"/>
      <c r="R308" s="30"/>
      <c r="S308" s="30">
        <f t="shared" si="26"/>
        <v>0</v>
      </c>
      <c r="T308" s="30"/>
      <c r="U308" s="31">
        <f t="shared" si="27"/>
        <v>0</v>
      </c>
    </row>
    <row r="309" spans="2:22" x14ac:dyDescent="0.2">
      <c r="B309" s="51"/>
      <c r="C309" s="20" t="s">
        <v>587</v>
      </c>
      <c r="D309" s="52"/>
      <c r="E309" s="52"/>
      <c r="F309" s="19" t="s">
        <v>673</v>
      </c>
      <c r="I309" s="30">
        <f>B$494</f>
        <v>1991</v>
      </c>
      <c r="J309" s="30" t="str">
        <f>C$494</f>
        <v>ATP Masters Series Cincinnati</v>
      </c>
      <c r="K309" s="30" t="str">
        <f>E$494</f>
        <v>R16</v>
      </c>
      <c r="L309" s="30" t="str">
        <f>D$494</f>
        <v>Hard</v>
      </c>
      <c r="M309" s="30" t="str">
        <f>F$494</f>
        <v>Courier, Jim</v>
      </c>
      <c r="N309" s="30" t="str">
        <f>F$495</f>
        <v>7-5, 6-2</v>
      </c>
      <c r="O309" s="30"/>
      <c r="P309" s="30"/>
      <c r="Q309" s="30"/>
      <c r="R309" s="30"/>
      <c r="S309" s="30">
        <f t="shared" si="26"/>
        <v>0</v>
      </c>
      <c r="T309" s="30"/>
      <c r="U309" s="31">
        <f t="shared" si="27"/>
        <v>0</v>
      </c>
    </row>
    <row r="310" spans="2:22" x14ac:dyDescent="0.2">
      <c r="B310" s="51">
        <v>1990</v>
      </c>
      <c r="C310" s="19" t="s">
        <v>597</v>
      </c>
      <c r="D310" s="52" t="s">
        <v>599</v>
      </c>
      <c r="E310" s="52" t="s">
        <v>1</v>
      </c>
      <c r="F310" s="19" t="s">
        <v>640</v>
      </c>
      <c r="I310" s="30">
        <f>B$496</f>
        <v>1989</v>
      </c>
      <c r="J310" s="30" t="str">
        <f>C$496</f>
        <v>Cincinnati</v>
      </c>
      <c r="K310" s="30" t="str">
        <f>E$496</f>
        <v>R16</v>
      </c>
      <c r="L310" s="30" t="str">
        <f>D$496</f>
        <v>Hard</v>
      </c>
      <c r="M310" s="30" t="str">
        <f>F$496</f>
        <v>Chang, Michael</v>
      </c>
      <c r="N310" s="30" t="str">
        <f>F$497</f>
        <v>6-3, 6-3 </v>
      </c>
      <c r="O310" s="30"/>
      <c r="P310" s="30"/>
      <c r="Q310" s="30"/>
      <c r="R310" s="30"/>
      <c r="S310" s="30">
        <f t="shared" si="26"/>
        <v>0</v>
      </c>
      <c r="T310" s="30"/>
      <c r="U310" s="31">
        <f t="shared" si="27"/>
        <v>0</v>
      </c>
    </row>
    <row r="311" spans="2:22" x14ac:dyDescent="0.2">
      <c r="B311" s="51"/>
      <c r="C311" s="20" t="s">
        <v>598</v>
      </c>
      <c r="D311" s="52"/>
      <c r="E311" s="52"/>
      <c r="F311" s="19" t="s">
        <v>674</v>
      </c>
      <c r="V311" s="33">
        <f>SUM(U287:U310)</f>
        <v>177</v>
      </c>
    </row>
    <row r="312" spans="2:22" x14ac:dyDescent="0.2">
      <c r="B312" s="51">
        <v>1989</v>
      </c>
      <c r="C312" s="19" t="s">
        <v>1057</v>
      </c>
      <c r="D312" s="52" t="s">
        <v>585</v>
      </c>
      <c r="E312" s="52" t="s">
        <v>12</v>
      </c>
      <c r="F312" s="19" t="s">
        <v>644</v>
      </c>
      <c r="I312" s="19" t="str">
        <f>B$500</f>
        <v>Jimmy Connors vs. John McEnroe (McEnroe led, 20-14)</v>
      </c>
    </row>
    <row r="313" spans="2:22" x14ac:dyDescent="0.2">
      <c r="B313" s="51"/>
      <c r="C313" s="20" t="s">
        <v>611</v>
      </c>
      <c r="D313" s="52"/>
      <c r="E313" s="52"/>
      <c r="F313" s="19" t="s">
        <v>675</v>
      </c>
      <c r="I313" s="30">
        <f>B$501</f>
        <v>1991</v>
      </c>
      <c r="J313" s="30" t="str">
        <f>C$501</f>
        <v>Basel</v>
      </c>
      <c r="K313" s="30" t="str">
        <f>E$501</f>
        <v>S</v>
      </c>
      <c r="L313" s="30" t="str">
        <f>D$501</f>
        <v>Hard</v>
      </c>
      <c r="M313" s="30" t="str">
        <f>F$501</f>
        <v>McEnroe, John</v>
      </c>
      <c r="N313" s="30" t="str">
        <f>F$502</f>
        <v>6-1, 6-3</v>
      </c>
      <c r="O313" s="30"/>
      <c r="P313" s="30"/>
      <c r="Q313" s="30">
        <v>9</v>
      </c>
      <c r="R313" s="30"/>
      <c r="S313" s="30">
        <f t="shared" ref="S313:S346" si="28">SUM(O313:R313)</f>
        <v>9</v>
      </c>
      <c r="T313" s="30"/>
      <c r="U313" s="31">
        <f t="shared" ref="U313:U346" si="29">IF(T313="Yes",S313*2,S313)</f>
        <v>9</v>
      </c>
    </row>
    <row r="314" spans="2:22" x14ac:dyDescent="0.2">
      <c r="B314" s="51">
        <v>1989</v>
      </c>
      <c r="C314" s="19" t="s">
        <v>676</v>
      </c>
      <c r="D314" s="52" t="s">
        <v>582</v>
      </c>
      <c r="E314" s="52" t="s">
        <v>1</v>
      </c>
      <c r="F314" s="19" t="s">
        <v>644</v>
      </c>
      <c r="I314" s="30">
        <f>B$503</f>
        <v>1989</v>
      </c>
      <c r="J314" s="30" t="str">
        <f>C$503</f>
        <v>Toulouse</v>
      </c>
      <c r="K314" s="30" t="str">
        <f>E$503</f>
        <v>F</v>
      </c>
      <c r="L314" s="30" t="str">
        <f>D$503</f>
        <v>Hard</v>
      </c>
      <c r="M314" s="30" t="str">
        <f>F$503</f>
        <v>Connors, Jimmy</v>
      </c>
      <c r="N314" s="30" t="str">
        <f>F$504</f>
        <v>6-3, 6-3 </v>
      </c>
      <c r="O314" s="30"/>
      <c r="P314" s="30"/>
      <c r="Q314" s="30"/>
      <c r="R314" s="30">
        <v>12</v>
      </c>
      <c r="S314" s="30">
        <f t="shared" si="28"/>
        <v>12</v>
      </c>
      <c r="T314" s="30"/>
      <c r="U314" s="31">
        <f t="shared" si="29"/>
        <v>12</v>
      </c>
    </row>
    <row r="315" spans="2:22" x14ac:dyDescent="0.2">
      <c r="B315" s="51"/>
      <c r="C315" s="20" t="s">
        <v>587</v>
      </c>
      <c r="D315" s="52"/>
      <c r="E315" s="52"/>
      <c r="F315" s="19" t="s">
        <v>677</v>
      </c>
      <c r="I315" s="30">
        <f>B$505</f>
        <v>1987</v>
      </c>
      <c r="J315" s="30" t="str">
        <f>C$505</f>
        <v>Montreal / Toronto</v>
      </c>
      <c r="K315" s="30" t="str">
        <f>E$505</f>
        <v>Q</v>
      </c>
      <c r="L315" s="30" t="str">
        <f>D$505</f>
        <v>Hard</v>
      </c>
      <c r="M315" s="30" t="str">
        <f>F$505</f>
        <v>Connors, Jimmy</v>
      </c>
      <c r="N315" s="30" t="str">
        <f>F$506</f>
        <v>6-3, 3-6, 6-3 </v>
      </c>
      <c r="O315" s="30"/>
      <c r="P315" s="30">
        <v>6</v>
      </c>
      <c r="Q315" s="30"/>
      <c r="R315" s="30"/>
      <c r="S315" s="30">
        <f t="shared" si="28"/>
        <v>6</v>
      </c>
      <c r="T315" s="30"/>
      <c r="U315" s="31">
        <f t="shared" si="29"/>
        <v>6</v>
      </c>
    </row>
    <row r="316" spans="2:22" x14ac:dyDescent="0.2">
      <c r="B316" s="51">
        <v>1989</v>
      </c>
      <c r="C316" s="19" t="s">
        <v>634</v>
      </c>
      <c r="D316" s="52" t="s">
        <v>582</v>
      </c>
      <c r="E316" s="52" t="s">
        <v>9</v>
      </c>
      <c r="F316" s="19" t="s">
        <v>640</v>
      </c>
      <c r="I316" s="30">
        <f>B$507</f>
        <v>1986</v>
      </c>
      <c r="J316" s="30" t="str">
        <f>C$507</f>
        <v>San Francisco</v>
      </c>
      <c r="K316" s="30" t="str">
        <f>E$507</f>
        <v>F</v>
      </c>
      <c r="L316" s="30" t="str">
        <f>D$507</f>
        <v>Carpet</v>
      </c>
      <c r="M316" s="30" t="str">
        <f>F$507</f>
        <v>McEnroe, John</v>
      </c>
      <c r="N316" s="30" t="str">
        <f>F$508</f>
        <v>7-6, 6-3 </v>
      </c>
      <c r="O316" s="30">
        <v>3</v>
      </c>
      <c r="P316" s="30"/>
      <c r="Q316" s="30"/>
      <c r="R316" s="30">
        <v>12</v>
      </c>
      <c r="S316" s="30">
        <f t="shared" si="28"/>
        <v>15</v>
      </c>
      <c r="T316" s="30"/>
      <c r="U316" s="31">
        <f t="shared" si="29"/>
        <v>15</v>
      </c>
    </row>
    <row r="317" spans="2:22" x14ac:dyDescent="0.2">
      <c r="B317" s="51"/>
      <c r="C317" s="20" t="s">
        <v>635</v>
      </c>
      <c r="D317" s="52"/>
      <c r="E317" s="52"/>
      <c r="F317" s="19" t="s">
        <v>678</v>
      </c>
      <c r="I317" s="30">
        <f>B$509</f>
        <v>1985</v>
      </c>
      <c r="J317" s="30" t="str">
        <f>C$509</f>
        <v>Montreal / Toronto</v>
      </c>
      <c r="K317" s="30" t="str">
        <f>E$509</f>
        <v>S</v>
      </c>
      <c r="L317" s="30" t="str">
        <f>D$509</f>
        <v>Hard</v>
      </c>
      <c r="M317" s="30" t="str">
        <f>F$509</f>
        <v>McEnroe, John</v>
      </c>
      <c r="N317" s="30" t="str">
        <f>F$510</f>
        <v>6-2, 6-3 </v>
      </c>
      <c r="O317" s="30"/>
      <c r="P317" s="30"/>
      <c r="Q317" s="30">
        <v>9</v>
      </c>
      <c r="R317" s="30"/>
      <c r="S317" s="30">
        <f t="shared" si="28"/>
        <v>9</v>
      </c>
      <c r="T317" s="30"/>
      <c r="U317" s="31">
        <f t="shared" si="29"/>
        <v>9</v>
      </c>
    </row>
    <row r="318" spans="2:22" x14ac:dyDescent="0.2">
      <c r="B318" s="51">
        <v>1988</v>
      </c>
      <c r="C318" s="19" t="s">
        <v>679</v>
      </c>
      <c r="D318" s="52" t="s">
        <v>582</v>
      </c>
      <c r="E318" s="52" t="s">
        <v>17</v>
      </c>
      <c r="F318" s="19" t="s">
        <v>640</v>
      </c>
      <c r="I318" s="30">
        <f>B$513</f>
        <v>1984</v>
      </c>
      <c r="J318" s="30" t="str">
        <f>C$513</f>
        <v>US Open</v>
      </c>
      <c r="K318" s="30" t="str">
        <f>E$513</f>
        <v>S</v>
      </c>
      <c r="L318" s="30" t="str">
        <f>D$513</f>
        <v>Hard</v>
      </c>
      <c r="M318" s="30" t="str">
        <f>F$513</f>
        <v>McEnroe, John</v>
      </c>
      <c r="N318" s="30" t="str">
        <f>F$514</f>
        <v>6-4, 4-6, 7-5, 4-6, 6-3 </v>
      </c>
      <c r="O318" s="30"/>
      <c r="P318" s="30"/>
      <c r="Q318" s="30">
        <v>9</v>
      </c>
      <c r="R318" s="30"/>
      <c r="S318" s="30">
        <f t="shared" si="28"/>
        <v>9</v>
      </c>
      <c r="T318" s="30" t="s">
        <v>565</v>
      </c>
      <c r="U318" s="31">
        <f t="shared" si="29"/>
        <v>18</v>
      </c>
    </row>
    <row r="319" spans="2:22" x14ac:dyDescent="0.2">
      <c r="B319" s="51"/>
      <c r="C319" s="20" t="s">
        <v>596</v>
      </c>
      <c r="D319" s="52"/>
      <c r="E319" s="52"/>
      <c r="F319" s="20" t="s">
        <v>680</v>
      </c>
      <c r="I319" s="30">
        <f>B$515</f>
        <v>1984</v>
      </c>
      <c r="J319" s="30" t="str">
        <f>C$515</f>
        <v>Montreal / Toronto</v>
      </c>
      <c r="K319" s="30" t="str">
        <f>E$515</f>
        <v>S</v>
      </c>
      <c r="L319" s="30" t="str">
        <f>D$515</f>
        <v>Hard</v>
      </c>
      <c r="M319" s="30" t="str">
        <f>F$515</f>
        <v>McEnroe, John</v>
      </c>
      <c r="N319" s="30" t="str">
        <f>F$516</f>
        <v>2-6, 6-2, 6-3 </v>
      </c>
      <c r="O319" s="30"/>
      <c r="P319" s="30"/>
      <c r="Q319" s="30">
        <v>9</v>
      </c>
      <c r="R319" s="30"/>
      <c r="S319" s="30">
        <f t="shared" si="28"/>
        <v>9</v>
      </c>
      <c r="T319" s="30"/>
      <c r="U319" s="31">
        <f t="shared" si="29"/>
        <v>9</v>
      </c>
    </row>
    <row r="320" spans="2:22" x14ac:dyDescent="0.2">
      <c r="I320" s="30">
        <f>B$517</f>
        <v>1984</v>
      </c>
      <c r="J320" s="30" t="str">
        <f>C$517</f>
        <v>Wimbledon</v>
      </c>
      <c r="K320" s="30" t="str">
        <f>E$517</f>
        <v>F</v>
      </c>
      <c r="L320" s="30" t="str">
        <f>D$517</f>
        <v>Grass</v>
      </c>
      <c r="M320" s="30" t="str">
        <f>F$517</f>
        <v>McEnroe, John</v>
      </c>
      <c r="N320" s="30" t="str">
        <f>F$518</f>
        <v>6-1, 6-1, 6-2 </v>
      </c>
      <c r="O320" s="30"/>
      <c r="P320" s="30"/>
      <c r="Q320" s="30"/>
      <c r="R320" s="30">
        <v>12</v>
      </c>
      <c r="S320" s="30">
        <f t="shared" si="28"/>
        <v>12</v>
      </c>
      <c r="T320" s="30" t="s">
        <v>565</v>
      </c>
      <c r="U320" s="31">
        <f t="shared" si="29"/>
        <v>24</v>
      </c>
    </row>
    <row r="321" spans="2:21" x14ac:dyDescent="0.2">
      <c r="I321" s="30">
        <f>B$519</f>
        <v>1984</v>
      </c>
      <c r="J321" s="30" t="str">
        <f>C$519</f>
        <v>London / Queen's Club</v>
      </c>
      <c r="K321" s="30" t="str">
        <f>E$519</f>
        <v>S</v>
      </c>
      <c r="L321" s="30" t="str">
        <f>D$519</f>
        <v>Grass</v>
      </c>
      <c r="M321" s="30" t="str">
        <f>F$519</f>
        <v>McEnroe, John</v>
      </c>
      <c r="N321" s="30" t="str">
        <f>F$520</f>
        <v>6-2, 6-2 </v>
      </c>
      <c r="O321" s="30"/>
      <c r="P321" s="30"/>
      <c r="Q321" s="30">
        <v>9</v>
      </c>
      <c r="R321" s="30"/>
      <c r="S321" s="30">
        <f t="shared" si="28"/>
        <v>9</v>
      </c>
      <c r="T321" s="30"/>
      <c r="U321" s="31">
        <f t="shared" si="29"/>
        <v>9</v>
      </c>
    </row>
    <row r="322" spans="2:21" x14ac:dyDescent="0.2">
      <c r="B322" s="19" t="s">
        <v>686</v>
      </c>
      <c r="I322" s="30">
        <f>B$521</f>
        <v>1984</v>
      </c>
      <c r="J322" s="30" t="str">
        <f>C$521</f>
        <v>French Open</v>
      </c>
      <c r="K322" s="30" t="str">
        <f>E$521</f>
        <v>S</v>
      </c>
      <c r="L322" s="30" t="str">
        <f>D$521</f>
        <v>Clay</v>
      </c>
      <c r="M322" s="30" t="str">
        <f>F$521</f>
        <v>McEnroe, John</v>
      </c>
      <c r="N322" s="30" t="str">
        <f>F$522</f>
        <v>7-5, 6-1, 6-2 </v>
      </c>
      <c r="O322" s="30"/>
      <c r="P322" s="30"/>
      <c r="Q322" s="30">
        <v>9</v>
      </c>
      <c r="R322" s="30"/>
      <c r="S322" s="30">
        <f t="shared" si="28"/>
        <v>9</v>
      </c>
      <c r="T322" s="30" t="s">
        <v>565</v>
      </c>
      <c r="U322" s="31">
        <f t="shared" si="29"/>
        <v>18</v>
      </c>
    </row>
    <row r="323" spans="2:21" x14ac:dyDescent="0.2">
      <c r="B323" s="51">
        <v>1995</v>
      </c>
      <c r="C323" s="19" t="s">
        <v>634</v>
      </c>
      <c r="D323" s="52" t="s">
        <v>582</v>
      </c>
      <c r="E323" s="52" t="s">
        <v>5</v>
      </c>
      <c r="F323" s="19" t="s">
        <v>629</v>
      </c>
      <c r="I323" s="30">
        <f>B$523</f>
        <v>1984</v>
      </c>
      <c r="J323" s="30" t="str">
        <f>C$523</f>
        <v>Dallas WCT</v>
      </c>
      <c r="K323" s="30" t="str">
        <f>E$523</f>
        <v>F</v>
      </c>
      <c r="L323" s="30" t="str">
        <f>D$523</f>
        <v>Carpet</v>
      </c>
      <c r="M323" s="30" t="str">
        <f>F$523</f>
        <v>McEnroe, John</v>
      </c>
      <c r="N323" s="30" t="str">
        <f>F$524</f>
        <v>6-1, 6-2, 6-3 </v>
      </c>
      <c r="O323" s="30"/>
      <c r="P323" s="30"/>
      <c r="Q323" s="30"/>
      <c r="R323" s="30">
        <v>12</v>
      </c>
      <c r="S323" s="30">
        <f t="shared" si="28"/>
        <v>12</v>
      </c>
      <c r="T323" s="30"/>
      <c r="U323" s="31">
        <f t="shared" si="29"/>
        <v>12</v>
      </c>
    </row>
    <row r="324" spans="2:21" x14ac:dyDescent="0.2">
      <c r="B324" s="51"/>
      <c r="C324" s="20" t="s">
        <v>635</v>
      </c>
      <c r="D324" s="52"/>
      <c r="E324" s="52"/>
      <c r="F324" s="19" t="s">
        <v>1154</v>
      </c>
      <c r="I324" s="30">
        <f>B$525</f>
        <v>1983</v>
      </c>
      <c r="J324" s="30" t="str">
        <f>C$525</f>
        <v>Wembley</v>
      </c>
      <c r="K324" s="30" t="str">
        <f>E$525</f>
        <v>F</v>
      </c>
      <c r="L324" s="30" t="str">
        <f>D$525</f>
        <v>Carpet</v>
      </c>
      <c r="M324" s="30" t="str">
        <f>F$525</f>
        <v>McEnroe, John</v>
      </c>
      <c r="N324" s="30" t="str">
        <f>F$526</f>
        <v>7-5, 6-1, 6-4 </v>
      </c>
      <c r="O324" s="30"/>
      <c r="P324" s="30"/>
      <c r="Q324" s="30"/>
      <c r="R324" s="30">
        <v>12</v>
      </c>
      <c r="S324" s="30">
        <f t="shared" si="28"/>
        <v>12</v>
      </c>
      <c r="T324" s="30"/>
      <c r="U324" s="31">
        <f t="shared" si="29"/>
        <v>12</v>
      </c>
    </row>
    <row r="325" spans="2:21" x14ac:dyDescent="0.2">
      <c r="B325" s="51">
        <v>1993</v>
      </c>
      <c r="C325" s="19" t="s">
        <v>597</v>
      </c>
      <c r="D325" s="52" t="s">
        <v>599</v>
      </c>
      <c r="E325" s="52" t="s">
        <v>5</v>
      </c>
      <c r="F325" s="19" t="s">
        <v>629</v>
      </c>
      <c r="I325" s="30">
        <f>B$527</f>
        <v>1983</v>
      </c>
      <c r="J325" s="30" t="str">
        <f>C$527</f>
        <v>Cincinnati</v>
      </c>
      <c r="K325" s="30" t="str">
        <f>E$527</f>
        <v>S</v>
      </c>
      <c r="L325" s="30" t="str">
        <f>D$527</f>
        <v>Hard</v>
      </c>
      <c r="M325" s="30" t="str">
        <f>F$527</f>
        <v>McEnroe, John</v>
      </c>
      <c r="N325" s="30" t="str">
        <f>F$528</f>
        <v>6-7, 6-1, 6-4 </v>
      </c>
      <c r="O325" s="30">
        <v>3</v>
      </c>
      <c r="P325" s="30"/>
      <c r="Q325" s="30">
        <v>9</v>
      </c>
      <c r="R325" s="30"/>
      <c r="S325" s="30">
        <f t="shared" si="28"/>
        <v>12</v>
      </c>
      <c r="T325" s="30"/>
      <c r="U325" s="31">
        <f t="shared" si="29"/>
        <v>12</v>
      </c>
    </row>
    <row r="326" spans="2:21" x14ac:dyDescent="0.2">
      <c r="B326" s="51"/>
      <c r="C326" s="20" t="s">
        <v>598</v>
      </c>
      <c r="D326" s="52"/>
      <c r="E326" s="52"/>
      <c r="F326" s="19" t="s">
        <v>1108</v>
      </c>
      <c r="I326" s="30">
        <f>B$529</f>
        <v>1983</v>
      </c>
      <c r="J326" s="30" t="str">
        <f>C$529</f>
        <v>London / Queen's Club</v>
      </c>
      <c r="K326" s="30" t="str">
        <f>E$529</f>
        <v>F</v>
      </c>
      <c r="L326" s="30" t="str">
        <f>D$529</f>
        <v>Grass</v>
      </c>
      <c r="M326" s="30" t="str">
        <f>F$529</f>
        <v>Connors, Jimmy</v>
      </c>
      <c r="N326" s="30" t="str">
        <f>F$530</f>
        <v>6-3, 6-3 </v>
      </c>
      <c r="O326" s="30"/>
      <c r="P326" s="30"/>
      <c r="Q326" s="30"/>
      <c r="R326" s="30">
        <v>12</v>
      </c>
      <c r="S326" s="30">
        <f t="shared" si="28"/>
        <v>12</v>
      </c>
      <c r="T326" s="30"/>
      <c r="U326" s="31">
        <f t="shared" si="29"/>
        <v>12</v>
      </c>
    </row>
    <row r="327" spans="2:21" x14ac:dyDescent="0.2">
      <c r="B327" s="51">
        <v>1993</v>
      </c>
      <c r="C327" s="19" t="s">
        <v>590</v>
      </c>
      <c r="D327" s="52" t="s">
        <v>582</v>
      </c>
      <c r="E327" s="52" t="s">
        <v>12</v>
      </c>
      <c r="F327" s="19" t="s">
        <v>629</v>
      </c>
      <c r="I327" s="30">
        <f>B$531</f>
        <v>1982</v>
      </c>
      <c r="J327" s="30" t="str">
        <f>C$531</f>
        <v>San Francisco</v>
      </c>
      <c r="K327" s="30" t="str">
        <f>E$531</f>
        <v>F</v>
      </c>
      <c r="L327" s="30" t="str">
        <f>D$531</f>
        <v>Carpet</v>
      </c>
      <c r="M327" s="30" t="str">
        <f>F$531</f>
        <v>McEnroe, John</v>
      </c>
      <c r="N327" s="30" t="str">
        <f>F$532</f>
        <v>6-1, 6-3 </v>
      </c>
      <c r="O327" s="30"/>
      <c r="P327" s="30"/>
      <c r="Q327" s="30"/>
      <c r="R327" s="30">
        <v>12</v>
      </c>
      <c r="S327" s="30">
        <f t="shared" si="28"/>
        <v>12</v>
      </c>
      <c r="T327" s="30"/>
      <c r="U327" s="31">
        <f t="shared" si="29"/>
        <v>12</v>
      </c>
    </row>
    <row r="328" spans="2:21" x14ac:dyDescent="0.2">
      <c r="B328" s="51"/>
      <c r="C328" s="20" t="s">
        <v>591</v>
      </c>
      <c r="D328" s="52"/>
      <c r="E328" s="52"/>
      <c r="F328" s="19" t="s">
        <v>1109</v>
      </c>
      <c r="I328" s="30">
        <f>B$533</f>
        <v>1982</v>
      </c>
      <c r="J328" s="30" t="str">
        <f>C$533</f>
        <v>Wimbledon</v>
      </c>
      <c r="K328" s="30" t="str">
        <f>E$533</f>
        <v>F</v>
      </c>
      <c r="L328" s="30" t="str">
        <f>D$533</f>
        <v>Grass</v>
      </c>
      <c r="M328" s="30" t="str">
        <f>F$533</f>
        <v>Connors, Jimmy</v>
      </c>
      <c r="N328" s="30" t="str">
        <f>F$534</f>
        <v>3-6, 6-3, 6-7, 7-6, 6-4 </v>
      </c>
      <c r="O328" s="30">
        <v>6</v>
      </c>
      <c r="P328" s="30"/>
      <c r="Q328" s="30"/>
      <c r="R328" s="30">
        <v>12</v>
      </c>
      <c r="S328" s="30">
        <f t="shared" si="28"/>
        <v>18</v>
      </c>
      <c r="T328" s="30"/>
      <c r="U328" s="31">
        <f t="shared" si="29"/>
        <v>18</v>
      </c>
    </row>
    <row r="329" spans="2:21" x14ac:dyDescent="0.2">
      <c r="B329" s="51">
        <v>1992</v>
      </c>
      <c r="C329" s="19" t="s">
        <v>590</v>
      </c>
      <c r="D329" s="52" t="s">
        <v>582</v>
      </c>
      <c r="E329" s="52" t="s">
        <v>12</v>
      </c>
      <c r="F329" s="19" t="s">
        <v>629</v>
      </c>
      <c r="I329" s="30">
        <f>B$535</f>
        <v>1982</v>
      </c>
      <c r="J329" s="30" t="str">
        <f>C$535</f>
        <v>London / Queen's Club</v>
      </c>
      <c r="K329" s="30" t="str">
        <f>E$535</f>
        <v>F</v>
      </c>
      <c r="L329" s="30" t="str">
        <f>D$535</f>
        <v>Grass</v>
      </c>
      <c r="M329" s="30" t="str">
        <f>F$535</f>
        <v>Connors, Jimmy</v>
      </c>
      <c r="N329" s="30" t="str">
        <f>F$536</f>
        <v>7-5, 6-3 </v>
      </c>
      <c r="O329" s="30"/>
      <c r="P329" s="30"/>
      <c r="Q329" s="30"/>
      <c r="R329" s="30">
        <v>12</v>
      </c>
      <c r="S329" s="30">
        <f t="shared" si="28"/>
        <v>12</v>
      </c>
      <c r="T329" s="30"/>
      <c r="U329" s="31">
        <f t="shared" si="29"/>
        <v>12</v>
      </c>
    </row>
    <row r="330" spans="2:21" x14ac:dyDescent="0.2">
      <c r="B330" s="51"/>
      <c r="C330" s="20" t="s">
        <v>591</v>
      </c>
      <c r="D330" s="52"/>
      <c r="E330" s="52"/>
      <c r="F330" s="19" t="s">
        <v>1110</v>
      </c>
      <c r="I330" s="30">
        <f>B$537</f>
        <v>1982</v>
      </c>
      <c r="J330" s="30" t="str">
        <f>C$537</f>
        <v>Philadelphia</v>
      </c>
      <c r="K330" s="30" t="str">
        <f>E$537</f>
        <v>F</v>
      </c>
      <c r="L330" s="30" t="str">
        <f>D$537</f>
        <v>Carpet</v>
      </c>
      <c r="M330" s="30" t="str">
        <f>F$537</f>
        <v>McEnroe, John</v>
      </c>
      <c r="N330" s="30" t="str">
        <f>F$538</f>
        <v>6-3, 6-3, 6-1 </v>
      </c>
      <c r="O330" s="30"/>
      <c r="P330" s="30"/>
      <c r="Q330" s="30"/>
      <c r="R330" s="30">
        <v>12</v>
      </c>
      <c r="S330" s="30">
        <f t="shared" si="28"/>
        <v>12</v>
      </c>
      <c r="T330" s="30"/>
      <c r="U330" s="31">
        <f t="shared" si="29"/>
        <v>12</v>
      </c>
    </row>
    <row r="331" spans="2:21" x14ac:dyDescent="0.2">
      <c r="B331" s="51">
        <v>1991</v>
      </c>
      <c r="C331" s="19" t="s">
        <v>580</v>
      </c>
      <c r="D331" s="52" t="s">
        <v>582</v>
      </c>
      <c r="E331" s="52" t="s">
        <v>12</v>
      </c>
      <c r="F331" s="19" t="s">
        <v>640</v>
      </c>
      <c r="I331" s="30">
        <f>B$539</f>
        <v>1981</v>
      </c>
      <c r="J331" s="30" t="str">
        <f>C$539</f>
        <v>Masters</v>
      </c>
      <c r="K331" s="30" t="str">
        <f>E$539</f>
        <v>RR</v>
      </c>
      <c r="L331" s="30" t="str">
        <f>D$539</f>
        <v>Carpet</v>
      </c>
      <c r="M331" s="30" t="str">
        <f>F$539</f>
        <v>McEnroe, John</v>
      </c>
      <c r="N331" s="30" t="str">
        <f>F$540</f>
        <v>6-2, 7-5 </v>
      </c>
      <c r="O331" s="30"/>
      <c r="P331" s="30"/>
      <c r="Q331" s="30"/>
      <c r="R331" s="30"/>
      <c r="S331" s="30">
        <f t="shared" si="28"/>
        <v>0</v>
      </c>
      <c r="T331" s="30" t="s">
        <v>565</v>
      </c>
      <c r="U331" s="31">
        <f t="shared" si="29"/>
        <v>0</v>
      </c>
    </row>
    <row r="332" spans="2:21" x14ac:dyDescent="0.2">
      <c r="B332" s="51"/>
      <c r="C332" s="20" t="s">
        <v>581</v>
      </c>
      <c r="D332" s="52"/>
      <c r="E332" s="52"/>
      <c r="F332" s="19" t="s">
        <v>1111</v>
      </c>
      <c r="I332" s="30">
        <f>B$541</f>
        <v>1981</v>
      </c>
      <c r="J332" s="30" t="str">
        <f>C$541</f>
        <v>Wembley</v>
      </c>
      <c r="K332" s="30" t="str">
        <f>E$541</f>
        <v>F</v>
      </c>
      <c r="L332" s="30" t="str">
        <f>D$541</f>
        <v>Carpet</v>
      </c>
      <c r="M332" s="30" t="str">
        <f>F$541</f>
        <v>Connors, Jimmy</v>
      </c>
      <c r="N332" s="30" t="str">
        <f>F$542</f>
        <v>3-6, 2-6, 6-3, 6-4, 6-2 </v>
      </c>
      <c r="O332" s="30"/>
      <c r="P332" s="30"/>
      <c r="Q332" s="30"/>
      <c r="R332" s="30">
        <v>12</v>
      </c>
      <c r="S332" s="30">
        <f t="shared" si="28"/>
        <v>12</v>
      </c>
      <c r="T332" s="30"/>
      <c r="U332" s="31">
        <f t="shared" si="29"/>
        <v>12</v>
      </c>
    </row>
    <row r="333" spans="2:21" x14ac:dyDescent="0.2">
      <c r="B333" s="51">
        <v>1991</v>
      </c>
      <c r="C333" s="19" t="s">
        <v>1057</v>
      </c>
      <c r="D333" s="52" t="s">
        <v>585</v>
      </c>
      <c r="E333" s="52" t="s">
        <v>17</v>
      </c>
      <c r="F333" s="19" t="s">
        <v>629</v>
      </c>
      <c r="I333" s="30">
        <f>B$543</f>
        <v>1980</v>
      </c>
      <c r="J333" s="30" t="str">
        <f>C$543</f>
        <v>US Open</v>
      </c>
      <c r="K333" s="30" t="str">
        <f>E$543</f>
        <v>S</v>
      </c>
      <c r="L333" s="30" t="str">
        <f>D$543</f>
        <v>Hard</v>
      </c>
      <c r="M333" s="30" t="str">
        <f>F$543</f>
        <v>McEnroe, John</v>
      </c>
      <c r="N333" s="30" t="str">
        <f>F$544</f>
        <v>6-4, 5-7, 0-6, 6-3, 7-6 </v>
      </c>
      <c r="O333" s="30">
        <v>3</v>
      </c>
      <c r="P333" s="30"/>
      <c r="Q333" s="30">
        <v>9</v>
      </c>
      <c r="R333" s="30"/>
      <c r="S333" s="30">
        <f t="shared" si="28"/>
        <v>12</v>
      </c>
      <c r="T333" s="30" t="s">
        <v>565</v>
      </c>
      <c r="U333" s="31">
        <f t="shared" si="29"/>
        <v>24</v>
      </c>
    </row>
    <row r="334" spans="2:21" x14ac:dyDescent="0.2">
      <c r="B334" s="51"/>
      <c r="C334" s="20" t="s">
        <v>611</v>
      </c>
      <c r="D334" s="52"/>
      <c r="E334" s="52"/>
      <c r="F334" s="19" t="s">
        <v>1112</v>
      </c>
      <c r="I334" s="30">
        <f>B$545</f>
        <v>1980</v>
      </c>
      <c r="J334" s="30" t="str">
        <f>C$545</f>
        <v>Wimbledon</v>
      </c>
      <c r="K334" s="30" t="str">
        <f>E$545</f>
        <v>S</v>
      </c>
      <c r="L334" s="30" t="str">
        <f>D$545</f>
        <v>Grass</v>
      </c>
      <c r="M334" s="30" t="str">
        <f>F$545</f>
        <v>McEnroe, John</v>
      </c>
      <c r="N334" s="30" t="str">
        <f>F$546</f>
        <v>6-3, 3-6, 6-3, 6-4 </v>
      </c>
      <c r="O334" s="30"/>
      <c r="P334" s="30"/>
      <c r="Q334" s="30">
        <v>9</v>
      </c>
      <c r="R334" s="30"/>
      <c r="S334" s="30">
        <f t="shared" si="28"/>
        <v>9</v>
      </c>
      <c r="T334" s="30" t="s">
        <v>565</v>
      </c>
      <c r="U334" s="31">
        <f t="shared" si="29"/>
        <v>18</v>
      </c>
    </row>
    <row r="335" spans="2:21" x14ac:dyDescent="0.2">
      <c r="B335" s="51">
        <v>1991</v>
      </c>
      <c r="C335" s="19" t="s">
        <v>590</v>
      </c>
      <c r="D335" s="52" t="s">
        <v>582</v>
      </c>
      <c r="E335" s="52" t="s">
        <v>1</v>
      </c>
      <c r="F335" s="19" t="s">
        <v>640</v>
      </c>
      <c r="I335" s="30">
        <f>B$547</f>
        <v>1980</v>
      </c>
      <c r="J335" s="30" t="str">
        <f>C$547</f>
        <v>Dallas WCT</v>
      </c>
      <c r="K335" s="30" t="str">
        <f>E$547</f>
        <v>F</v>
      </c>
      <c r="L335" s="30" t="str">
        <f>D$547</f>
        <v>Carpet</v>
      </c>
      <c r="M335" s="30" t="str">
        <f>F$547</f>
        <v>Connors, Jimmy</v>
      </c>
      <c r="N335" s="30" t="str">
        <f>F$548</f>
        <v>2-6, 7-6, 6-1, 6-2 </v>
      </c>
      <c r="O335" s="30">
        <v>3</v>
      </c>
      <c r="P335" s="30"/>
      <c r="Q335" s="30"/>
      <c r="R335" s="30">
        <v>12</v>
      </c>
      <c r="S335" s="30">
        <f t="shared" si="28"/>
        <v>15</v>
      </c>
      <c r="T335" s="30"/>
      <c r="U335" s="31">
        <f t="shared" si="29"/>
        <v>15</v>
      </c>
    </row>
    <row r="336" spans="2:21" x14ac:dyDescent="0.2">
      <c r="B336" s="51"/>
      <c r="C336" s="20" t="s">
        <v>591</v>
      </c>
      <c r="D336" s="52"/>
      <c r="E336" s="52"/>
      <c r="F336" s="19" t="s">
        <v>1113</v>
      </c>
      <c r="I336" s="30">
        <f>B$549</f>
        <v>1980</v>
      </c>
      <c r="J336" s="30" t="str">
        <f>C$549</f>
        <v>Memphis</v>
      </c>
      <c r="K336" s="30" t="str">
        <f>E$549</f>
        <v>F</v>
      </c>
      <c r="L336" s="30" t="str">
        <f>D$549</f>
        <v>Carpet</v>
      </c>
      <c r="M336" s="30" t="str">
        <f>F$549</f>
        <v>McEnroe, John</v>
      </c>
      <c r="N336" s="30" t="str">
        <f>F$550</f>
        <v>7-6, 7-6 </v>
      </c>
      <c r="O336" s="30">
        <v>6</v>
      </c>
      <c r="P336" s="30"/>
      <c r="Q336" s="30"/>
      <c r="R336" s="30">
        <v>12</v>
      </c>
      <c r="S336" s="30">
        <f t="shared" si="28"/>
        <v>18</v>
      </c>
      <c r="T336" s="30"/>
      <c r="U336" s="31">
        <f t="shared" si="29"/>
        <v>18</v>
      </c>
    </row>
    <row r="337" spans="2:22" x14ac:dyDescent="0.2">
      <c r="B337" s="51">
        <v>1990</v>
      </c>
      <c r="C337" s="19" t="s">
        <v>588</v>
      </c>
      <c r="D337" s="52" t="s">
        <v>582</v>
      </c>
      <c r="E337" s="52" t="s">
        <v>5</v>
      </c>
      <c r="F337" s="19" t="s">
        <v>640</v>
      </c>
      <c r="I337" s="30">
        <f>B$551</f>
        <v>1980</v>
      </c>
      <c r="J337" s="30" t="str">
        <f>C$551</f>
        <v>Philadelphia</v>
      </c>
      <c r="K337" s="30" t="str">
        <f>E$551</f>
        <v>F</v>
      </c>
      <c r="L337" s="30" t="str">
        <f>D$551</f>
        <v>Carpet</v>
      </c>
      <c r="M337" s="30" t="str">
        <f>F$551</f>
        <v>Connors, Jimmy</v>
      </c>
      <c r="N337" s="30" t="str">
        <f>F$552</f>
        <v>6-3, 2-6, 6-3, 3-6, 6-4 </v>
      </c>
      <c r="O337" s="30"/>
      <c r="P337" s="30"/>
      <c r="Q337" s="30"/>
      <c r="R337" s="30">
        <v>12</v>
      </c>
      <c r="S337" s="30">
        <f t="shared" si="28"/>
        <v>12</v>
      </c>
      <c r="T337" s="30"/>
      <c r="U337" s="31">
        <f t="shared" si="29"/>
        <v>12</v>
      </c>
    </row>
    <row r="338" spans="2:22" x14ac:dyDescent="0.2">
      <c r="B338" s="51"/>
      <c r="C338" s="20" t="s">
        <v>587</v>
      </c>
      <c r="D338" s="52"/>
      <c r="E338" s="52"/>
      <c r="F338" s="19" t="s">
        <v>681</v>
      </c>
      <c r="I338" s="30">
        <f>B$553</f>
        <v>1979</v>
      </c>
      <c r="J338" s="30" t="str">
        <f>C$553</f>
        <v>US Open</v>
      </c>
      <c r="K338" s="30" t="str">
        <f>E$553</f>
        <v>S</v>
      </c>
      <c r="L338" s="30" t="str">
        <f>D$553</f>
        <v>Hard</v>
      </c>
      <c r="M338" s="30" t="str">
        <f>F$553</f>
        <v>McEnroe, John</v>
      </c>
      <c r="N338" s="30" t="str">
        <f>F$554</f>
        <v>6-3, 6-3, 7-5 </v>
      </c>
      <c r="O338" s="30"/>
      <c r="P338" s="30"/>
      <c r="Q338" s="30">
        <v>9</v>
      </c>
      <c r="R338" s="30"/>
      <c r="S338" s="30">
        <f t="shared" si="28"/>
        <v>9</v>
      </c>
      <c r="T338" s="30" t="s">
        <v>565</v>
      </c>
      <c r="U338" s="31">
        <f t="shared" si="29"/>
        <v>18</v>
      </c>
    </row>
    <row r="339" spans="2:22" x14ac:dyDescent="0.2">
      <c r="B339" s="51">
        <v>1989</v>
      </c>
      <c r="C339" s="19" t="s">
        <v>682</v>
      </c>
      <c r="D339" s="52" t="s">
        <v>605</v>
      </c>
      <c r="E339" s="52" t="s">
        <v>17</v>
      </c>
      <c r="F339" s="19" t="s">
        <v>640</v>
      </c>
      <c r="I339" s="30">
        <f>B$555</f>
        <v>1979</v>
      </c>
      <c r="J339" s="30" t="str">
        <f>C$555</f>
        <v>Dallas WCT</v>
      </c>
      <c r="K339" s="30" t="str">
        <f>E$555</f>
        <v>S</v>
      </c>
      <c r="L339" s="30" t="str">
        <f>D$555</f>
        <v>Carpet</v>
      </c>
      <c r="M339" s="30" t="str">
        <f>F$555</f>
        <v>McEnroe, John</v>
      </c>
      <c r="N339" s="30" t="str">
        <f>F$556</f>
        <v>6-1, 6-4, 6-4 </v>
      </c>
      <c r="O339" s="30"/>
      <c r="P339" s="30"/>
      <c r="Q339" s="30">
        <v>9</v>
      </c>
      <c r="R339" s="30"/>
      <c r="S339" s="30">
        <f t="shared" si="28"/>
        <v>9</v>
      </c>
      <c r="T339" s="30"/>
      <c r="U339" s="31">
        <f t="shared" si="29"/>
        <v>9</v>
      </c>
    </row>
    <row r="340" spans="2:22" x14ac:dyDescent="0.2">
      <c r="B340" s="51"/>
      <c r="C340" s="20" t="s">
        <v>639</v>
      </c>
      <c r="D340" s="52"/>
      <c r="E340" s="52"/>
      <c r="F340" s="19" t="s">
        <v>672</v>
      </c>
      <c r="I340" s="30">
        <f>B$557</f>
        <v>1979</v>
      </c>
      <c r="J340" s="30" t="str">
        <f>C$557</f>
        <v>Las Vegas</v>
      </c>
      <c r="K340" s="30" t="str">
        <f>E$557</f>
        <v>S</v>
      </c>
      <c r="L340" s="30" t="str">
        <f>D$557</f>
        <v>Hard</v>
      </c>
      <c r="M340" s="30" t="str">
        <f>F$557</f>
        <v>Connors, Jimmy</v>
      </c>
      <c r="N340" s="30" t="str">
        <f>F$558</f>
        <v>7-5, 6-4 </v>
      </c>
      <c r="O340" s="30"/>
      <c r="P340" s="30"/>
      <c r="Q340" s="30">
        <v>9</v>
      </c>
      <c r="R340" s="30"/>
      <c r="S340" s="30">
        <f t="shared" si="28"/>
        <v>9</v>
      </c>
      <c r="T340" s="30"/>
      <c r="U340" s="31">
        <f t="shared" si="29"/>
        <v>9</v>
      </c>
    </row>
    <row r="341" spans="2:22" x14ac:dyDescent="0.2">
      <c r="B341" s="51">
        <v>1989</v>
      </c>
      <c r="C341" s="19" t="s">
        <v>683</v>
      </c>
      <c r="D341" s="52" t="s">
        <v>582</v>
      </c>
      <c r="E341" s="52" t="s">
        <v>12</v>
      </c>
      <c r="F341" s="19" t="s">
        <v>629</v>
      </c>
      <c r="I341" s="30">
        <f>B$559</f>
        <v>1979</v>
      </c>
      <c r="J341" s="30" t="str">
        <f>C$559</f>
        <v>Pepsi Grand Slam</v>
      </c>
      <c r="K341" s="30" t="str">
        <f>E$559</f>
        <v>S</v>
      </c>
      <c r="L341" s="30" t="str">
        <f>D$559</f>
        <v>Clay</v>
      </c>
      <c r="M341" s="30" t="str">
        <f>F$559</f>
        <v>Connors, Jimmy</v>
      </c>
      <c r="N341" s="30" t="str">
        <f>F$560</f>
        <v>6-3, 6-4 </v>
      </c>
      <c r="O341" s="30"/>
      <c r="P341" s="30"/>
      <c r="Q341" s="30">
        <v>9</v>
      </c>
      <c r="R341" s="30"/>
      <c r="S341" s="30">
        <f t="shared" si="28"/>
        <v>9</v>
      </c>
      <c r="T341" s="30"/>
      <c r="U341" s="31">
        <f t="shared" si="29"/>
        <v>9</v>
      </c>
    </row>
    <row r="342" spans="2:22" x14ac:dyDescent="0.2">
      <c r="B342" s="51"/>
      <c r="C342" s="20" t="s">
        <v>684</v>
      </c>
      <c r="D342" s="52"/>
      <c r="E342" s="52"/>
      <c r="F342" s="20" t="s">
        <v>685</v>
      </c>
      <c r="I342" s="30">
        <f>B$561</f>
        <v>1978</v>
      </c>
      <c r="J342" s="30" t="str">
        <f>C$561</f>
        <v>Masters</v>
      </c>
      <c r="K342" s="30" t="str">
        <f>E$561</f>
        <v>RR</v>
      </c>
      <c r="L342" s="30" t="str">
        <f>D$561</f>
        <v>Carpet</v>
      </c>
      <c r="M342" s="30" t="str">
        <f>F$561</f>
        <v>McEnroe, John</v>
      </c>
      <c r="N342" s="30" t="str">
        <f>F$562</f>
        <v>7-5, 3-0 RET </v>
      </c>
      <c r="O342" s="30"/>
      <c r="P342" s="30"/>
      <c r="Q342" s="30"/>
      <c r="R342" s="30"/>
      <c r="S342" s="30">
        <f t="shared" si="28"/>
        <v>0</v>
      </c>
      <c r="T342" s="30" t="s">
        <v>565</v>
      </c>
      <c r="U342" s="31">
        <f t="shared" si="29"/>
        <v>0</v>
      </c>
    </row>
    <row r="343" spans="2:22" x14ac:dyDescent="0.2">
      <c r="I343" s="30">
        <f>B$563</f>
        <v>1978</v>
      </c>
      <c r="J343" s="30" t="str">
        <f>C$563</f>
        <v>US Open</v>
      </c>
      <c r="K343" s="30" t="str">
        <f>E$563</f>
        <v>S</v>
      </c>
      <c r="L343" s="30" t="str">
        <f>D$563</f>
        <v>Hard</v>
      </c>
      <c r="M343" s="30" t="str">
        <f>F$563</f>
        <v>Connors, Jimmy</v>
      </c>
      <c r="N343" s="30" t="str">
        <f>F$564</f>
        <v>6-2, 6-2, 7-5 </v>
      </c>
      <c r="O343" s="30"/>
      <c r="P343" s="30"/>
      <c r="Q343" s="30">
        <v>9</v>
      </c>
      <c r="R343" s="30"/>
      <c r="S343" s="30">
        <f t="shared" si="28"/>
        <v>9</v>
      </c>
      <c r="T343" s="30" t="s">
        <v>565</v>
      </c>
      <c r="U343" s="31">
        <f t="shared" si="29"/>
        <v>18</v>
      </c>
    </row>
    <row r="344" spans="2:22" x14ac:dyDescent="0.2">
      <c r="I344" s="30">
        <f>B$565</f>
        <v>1978</v>
      </c>
      <c r="J344" s="30" t="str">
        <f>C$565</f>
        <v>Indianapolis</v>
      </c>
      <c r="K344" s="30" t="str">
        <f>E$565</f>
        <v>Q</v>
      </c>
      <c r="L344" s="30" t="str">
        <f>D$565</f>
        <v>Clay</v>
      </c>
      <c r="M344" s="30" t="str">
        <f>F$565</f>
        <v>Connors, Jimmy</v>
      </c>
      <c r="N344" s="30" t="str">
        <f>F$566</f>
        <v>3-6, 6-1, 6-1 </v>
      </c>
      <c r="O344" s="30"/>
      <c r="P344" s="30">
        <v>6</v>
      </c>
      <c r="Q344" s="30"/>
      <c r="R344" s="30"/>
      <c r="S344" s="30">
        <f t="shared" si="28"/>
        <v>6</v>
      </c>
      <c r="T344" s="30"/>
      <c r="U344" s="31">
        <f t="shared" si="29"/>
        <v>6</v>
      </c>
    </row>
    <row r="345" spans="2:22" x14ac:dyDescent="0.2">
      <c r="B345" s="19" t="s">
        <v>732</v>
      </c>
      <c r="I345" s="30">
        <f>B$567</f>
        <v>1977</v>
      </c>
      <c r="J345" s="30" t="str">
        <f>C$567</f>
        <v>Boston</v>
      </c>
      <c r="K345" s="30" t="str">
        <f>E$567</f>
        <v>R32</v>
      </c>
      <c r="L345" s="30" t="str">
        <f>D$567</f>
        <v>Clay</v>
      </c>
      <c r="M345" s="30" t="str">
        <f>F$567</f>
        <v>Connors, Jimmy</v>
      </c>
      <c r="N345" s="30" t="str">
        <f>F$568</f>
        <v>5-7, 6-2, 7-5 </v>
      </c>
      <c r="O345" s="30"/>
      <c r="P345" s="30"/>
      <c r="Q345" s="30"/>
      <c r="R345" s="30"/>
      <c r="S345" s="30">
        <f t="shared" si="28"/>
        <v>0</v>
      </c>
      <c r="T345" s="30"/>
      <c r="U345" s="31">
        <f t="shared" si="29"/>
        <v>0</v>
      </c>
    </row>
    <row r="346" spans="2:22" x14ac:dyDescent="0.2">
      <c r="B346" s="51">
        <v>1999</v>
      </c>
      <c r="C346" s="19" t="s">
        <v>631</v>
      </c>
      <c r="D346" s="52" t="s">
        <v>582</v>
      </c>
      <c r="E346" s="52" t="s">
        <v>12</v>
      </c>
      <c r="F346" s="19" t="s">
        <v>621</v>
      </c>
      <c r="I346" s="30">
        <f>B$569</f>
        <v>1977</v>
      </c>
      <c r="J346" s="30" t="str">
        <f>C$569</f>
        <v>Wimbledon</v>
      </c>
      <c r="K346" s="30" t="str">
        <f>E$569</f>
        <v>S</v>
      </c>
      <c r="L346" s="30" t="str">
        <f>D$569</f>
        <v>Grass</v>
      </c>
      <c r="M346" s="30" t="str">
        <f>F$569</f>
        <v>Connors, Jimmy</v>
      </c>
      <c r="N346" s="30" t="str">
        <f>F$570</f>
        <v>6-3, 6-3, 4-6, 6-4 </v>
      </c>
      <c r="O346" s="30"/>
      <c r="P346" s="30"/>
      <c r="Q346" s="30"/>
      <c r="R346" s="30">
        <v>9</v>
      </c>
      <c r="S346" s="30">
        <f t="shared" si="28"/>
        <v>9</v>
      </c>
      <c r="T346" s="30"/>
      <c r="U346" s="31">
        <f t="shared" si="29"/>
        <v>9</v>
      </c>
    </row>
    <row r="347" spans="2:22" x14ac:dyDescent="0.2">
      <c r="B347" s="51"/>
      <c r="C347" s="20" t="s">
        <v>631</v>
      </c>
      <c r="D347" s="52"/>
      <c r="E347" s="52"/>
      <c r="F347" s="19" t="s">
        <v>1115</v>
      </c>
      <c r="V347" s="33">
        <f>SUM(U313:U346)</f>
        <v>408</v>
      </c>
    </row>
    <row r="348" spans="2:22" x14ac:dyDescent="0.2">
      <c r="B348" s="51">
        <v>1995</v>
      </c>
      <c r="C348" s="19" t="s">
        <v>580</v>
      </c>
      <c r="D348" s="52" t="s">
        <v>582</v>
      </c>
      <c r="E348" s="52" t="s">
        <v>5</v>
      </c>
      <c r="F348" s="19" t="s">
        <v>621</v>
      </c>
      <c r="I348" s="19" t="str">
        <f>B$573</f>
        <v>Jimmy Connors vs. Ivan Lendl (Lendl led, 22-13)</v>
      </c>
    </row>
    <row r="349" spans="2:22" x14ac:dyDescent="0.2">
      <c r="B349" s="51"/>
      <c r="C349" s="20" t="s">
        <v>581</v>
      </c>
      <c r="D349" s="52"/>
      <c r="E349" s="52"/>
      <c r="F349" s="19" t="s">
        <v>1116</v>
      </c>
      <c r="I349" s="30">
        <f>B$574</f>
        <v>1992</v>
      </c>
      <c r="J349" s="30" t="str">
        <f>C$574</f>
        <v>US Open</v>
      </c>
      <c r="K349" s="30" t="str">
        <f>E$574</f>
        <v>R64</v>
      </c>
      <c r="L349" s="30" t="str">
        <f>D$574</f>
        <v>Hard</v>
      </c>
      <c r="M349" s="30" t="str">
        <f>F$574</f>
        <v>Lendl, Ivan</v>
      </c>
      <c r="N349" s="30" t="str">
        <f>F$575</f>
        <v>3-6, 6-3, 6-2, 6-0</v>
      </c>
      <c r="O349" s="30"/>
      <c r="P349" s="30"/>
      <c r="Q349" s="30"/>
      <c r="R349" s="30"/>
      <c r="S349" s="30">
        <f t="shared" ref="S349:S383" si="30">SUM(O349:R349)</f>
        <v>0</v>
      </c>
      <c r="T349" s="30" t="s">
        <v>565</v>
      </c>
      <c r="U349" s="31">
        <f t="shared" ref="U349:U383" si="31">IF(T349="Yes",S349*2,S349)</f>
        <v>0</v>
      </c>
    </row>
    <row r="350" spans="2:22" x14ac:dyDescent="0.2">
      <c r="B350" s="51">
        <v>1995</v>
      </c>
      <c r="C350" s="19" t="s">
        <v>597</v>
      </c>
      <c r="D350" s="52" t="s">
        <v>599</v>
      </c>
      <c r="E350" s="52" t="s">
        <v>5</v>
      </c>
      <c r="F350" s="19" t="s">
        <v>695</v>
      </c>
      <c r="I350" s="30">
        <f>B$576</f>
        <v>1988</v>
      </c>
      <c r="J350" s="30" t="str">
        <f>C$576</f>
        <v>Montreal / Toronto</v>
      </c>
      <c r="K350" s="30" t="str">
        <f>E$576</f>
        <v>S</v>
      </c>
      <c r="L350" s="30" t="str">
        <f>D$576</f>
        <v>Hard</v>
      </c>
      <c r="M350" s="30" t="str">
        <f>F$576</f>
        <v>Lendl, Ivan</v>
      </c>
      <c r="N350" s="30" t="str">
        <f>F$577</f>
        <v>6-4, 6-4 </v>
      </c>
      <c r="O350" s="30"/>
      <c r="P350" s="30"/>
      <c r="Q350" s="30">
        <v>9</v>
      </c>
      <c r="R350" s="30"/>
      <c r="S350" s="30">
        <f t="shared" si="30"/>
        <v>9</v>
      </c>
      <c r="T350" s="30"/>
      <c r="U350" s="31">
        <f t="shared" si="31"/>
        <v>9</v>
      </c>
    </row>
    <row r="351" spans="2:22" x14ac:dyDescent="0.2">
      <c r="B351" s="51"/>
      <c r="C351" s="20" t="s">
        <v>598</v>
      </c>
      <c r="D351" s="52"/>
      <c r="E351" s="52"/>
      <c r="F351" s="19" t="s">
        <v>1114</v>
      </c>
      <c r="I351" s="30">
        <f>B$578</f>
        <v>1987</v>
      </c>
      <c r="J351" s="30" t="str">
        <f>C$578</f>
        <v>Masters</v>
      </c>
      <c r="K351" s="30" t="str">
        <f>E$578</f>
        <v>RR</v>
      </c>
      <c r="L351" s="30" t="str">
        <f>D$578</f>
        <v>Carpet</v>
      </c>
      <c r="M351" s="30" t="str">
        <f>F$578</f>
        <v>Lendl, Ivan</v>
      </c>
      <c r="N351" s="30" t="str">
        <f>F$579</f>
        <v>4-3 RET </v>
      </c>
      <c r="O351" s="30"/>
      <c r="P351" s="30"/>
      <c r="Q351" s="30"/>
      <c r="R351" s="30"/>
      <c r="S351" s="30">
        <f t="shared" si="30"/>
        <v>0</v>
      </c>
      <c r="T351" s="30" t="s">
        <v>565</v>
      </c>
      <c r="U351" s="31">
        <f t="shared" si="31"/>
        <v>0</v>
      </c>
    </row>
    <row r="352" spans="2:22" x14ac:dyDescent="0.2">
      <c r="B352" s="51">
        <v>1995</v>
      </c>
      <c r="C352" s="19" t="s">
        <v>588</v>
      </c>
      <c r="D352" s="52" t="s">
        <v>582</v>
      </c>
      <c r="E352" s="52" t="s">
        <v>5</v>
      </c>
      <c r="F352" s="19" t="s">
        <v>621</v>
      </c>
      <c r="I352" s="30">
        <f>B$580</f>
        <v>1987</v>
      </c>
      <c r="J352" s="30" t="str">
        <f>C$580</f>
        <v>US Open</v>
      </c>
      <c r="K352" s="30" t="str">
        <f>E$580</f>
        <v>S</v>
      </c>
      <c r="L352" s="30" t="str">
        <f>D$580</f>
        <v>Hard</v>
      </c>
      <c r="M352" s="30" t="str">
        <f>F$580</f>
        <v>Lendl, Ivan</v>
      </c>
      <c r="N352" s="30" t="str">
        <f>F$581</f>
        <v>6-4, 6-2, 6-2 </v>
      </c>
      <c r="O352" s="30"/>
      <c r="P352" s="30"/>
      <c r="Q352" s="30">
        <v>9</v>
      </c>
      <c r="R352" s="30"/>
      <c r="S352" s="30">
        <f t="shared" si="30"/>
        <v>9</v>
      </c>
      <c r="T352" s="30" t="s">
        <v>565</v>
      </c>
      <c r="U352" s="31">
        <f t="shared" si="31"/>
        <v>18</v>
      </c>
    </row>
    <row r="353" spans="2:21" x14ac:dyDescent="0.2">
      <c r="B353" s="51"/>
      <c r="C353" s="20" t="s">
        <v>587</v>
      </c>
      <c r="D353" s="52"/>
      <c r="E353" s="52"/>
      <c r="F353" s="19" t="s">
        <v>1079</v>
      </c>
      <c r="I353" s="30">
        <f>B$582</f>
        <v>1987</v>
      </c>
      <c r="J353" s="30" t="str">
        <f>C$582</f>
        <v>Montreal / Toronto</v>
      </c>
      <c r="K353" s="30" t="str">
        <f>E$582</f>
        <v>S</v>
      </c>
      <c r="L353" s="30" t="str">
        <f>D$582</f>
        <v>Hard</v>
      </c>
      <c r="M353" s="30" t="str">
        <f>F$582</f>
        <v>Lendl, Ivan</v>
      </c>
      <c r="N353" s="30" t="str">
        <f>F$583</f>
        <v>7-5, 6-4 </v>
      </c>
      <c r="O353" s="30"/>
      <c r="P353" s="30"/>
      <c r="Q353" s="30">
        <v>9</v>
      </c>
      <c r="R353" s="30"/>
      <c r="S353" s="30">
        <f t="shared" si="30"/>
        <v>9</v>
      </c>
      <c r="T353" s="30"/>
      <c r="U353" s="31">
        <f t="shared" si="31"/>
        <v>9</v>
      </c>
    </row>
    <row r="354" spans="2:21" x14ac:dyDescent="0.2">
      <c r="B354" s="51">
        <v>1994</v>
      </c>
      <c r="C354" s="19" t="s">
        <v>608</v>
      </c>
      <c r="D354" s="52" t="s">
        <v>582</v>
      </c>
      <c r="E354" s="52" t="s">
        <v>9</v>
      </c>
      <c r="F354" s="19" t="s">
        <v>621</v>
      </c>
      <c r="I354" s="30">
        <f>B$584</f>
        <v>1987</v>
      </c>
      <c r="J354" s="30" t="str">
        <f>C$584</f>
        <v>Washington</v>
      </c>
      <c r="K354" s="30" t="str">
        <f>E$584</f>
        <v>S</v>
      </c>
      <c r="L354" s="30" t="str">
        <f>D$584</f>
        <v>Hard</v>
      </c>
      <c r="M354" s="30" t="str">
        <f>F$584</f>
        <v>Lendl, Ivan</v>
      </c>
      <c r="N354" s="30" t="str">
        <f>F$585</f>
        <v>6-4, 7-6 </v>
      </c>
      <c r="O354" s="30">
        <v>3</v>
      </c>
      <c r="P354" s="30"/>
      <c r="Q354" s="30">
        <v>9</v>
      </c>
      <c r="R354" s="30"/>
      <c r="S354" s="30">
        <f t="shared" si="30"/>
        <v>12</v>
      </c>
      <c r="T354" s="30"/>
      <c r="U354" s="31">
        <f t="shared" si="31"/>
        <v>12</v>
      </c>
    </row>
    <row r="355" spans="2:21" x14ac:dyDescent="0.2">
      <c r="B355" s="51"/>
      <c r="C355" s="20" t="s">
        <v>609</v>
      </c>
      <c r="D355" s="52"/>
      <c r="E355" s="52"/>
      <c r="F355" s="19" t="s">
        <v>980</v>
      </c>
      <c r="I355" s="30">
        <f>B$586</f>
        <v>1987</v>
      </c>
      <c r="J355" s="30" t="str">
        <f>C$586</f>
        <v>Key Biscayne</v>
      </c>
      <c r="K355" s="30" t="str">
        <f>E$586</f>
        <v>S</v>
      </c>
      <c r="L355" s="30" t="str">
        <f>D$586</f>
        <v>Hard</v>
      </c>
      <c r="M355" s="30" t="str">
        <f>F$586</f>
        <v>Lendl, Ivan</v>
      </c>
      <c r="N355" s="30" t="str">
        <f>F$587</f>
        <v>3-6, 7-6, 7-6, 6-3 </v>
      </c>
      <c r="O355" s="30">
        <v>6</v>
      </c>
      <c r="P355" s="30"/>
      <c r="Q355" s="30">
        <v>9</v>
      </c>
      <c r="R355" s="30"/>
      <c r="S355" s="30">
        <f t="shared" si="30"/>
        <v>15</v>
      </c>
      <c r="T355" s="30"/>
      <c r="U355" s="31">
        <f t="shared" si="31"/>
        <v>15</v>
      </c>
    </row>
    <row r="356" spans="2:21" x14ac:dyDescent="0.2">
      <c r="B356" s="51">
        <v>1992</v>
      </c>
      <c r="C356" s="19" t="s">
        <v>597</v>
      </c>
      <c r="D356" s="52" t="s">
        <v>599</v>
      </c>
      <c r="E356" s="52" t="s">
        <v>17</v>
      </c>
      <c r="F356" s="19" t="s">
        <v>621</v>
      </c>
      <c r="I356" s="30">
        <f>B$588</f>
        <v>1986</v>
      </c>
      <c r="J356" s="30" t="str">
        <f>C$588</f>
        <v>Stratton Mountain</v>
      </c>
      <c r="K356" s="30" t="str">
        <f>E$588</f>
        <v>S</v>
      </c>
      <c r="L356" s="30" t="str">
        <f>D$588</f>
        <v>Hard</v>
      </c>
      <c r="M356" s="30" t="str">
        <f>F$588</f>
        <v>Lendl, Ivan</v>
      </c>
      <c r="N356" s="30" t="str">
        <f>F$589</f>
        <v>6-4, 3-6, 6-2 </v>
      </c>
      <c r="O356" s="30"/>
      <c r="P356" s="30"/>
      <c r="Q356" s="30">
        <v>9</v>
      </c>
      <c r="R356" s="30"/>
      <c r="S356" s="30">
        <f t="shared" si="30"/>
        <v>9</v>
      </c>
      <c r="T356" s="30"/>
      <c r="U356" s="31">
        <f t="shared" si="31"/>
        <v>9</v>
      </c>
    </row>
    <row r="357" spans="2:21" x14ac:dyDescent="0.2">
      <c r="B357" s="51"/>
      <c r="C357" s="20" t="s">
        <v>598</v>
      </c>
      <c r="D357" s="52"/>
      <c r="E357" s="52"/>
      <c r="F357" s="19" t="s">
        <v>1117</v>
      </c>
      <c r="I357" s="30">
        <f>B$590</f>
        <v>1986</v>
      </c>
      <c r="J357" s="30" t="str">
        <f>C$590</f>
        <v>Fort Myers</v>
      </c>
      <c r="K357" s="30" t="str">
        <f>E$590</f>
        <v>F</v>
      </c>
      <c r="L357" s="30" t="str">
        <f>D$590</f>
        <v>Hard</v>
      </c>
      <c r="M357" s="30" t="str">
        <f>F$590</f>
        <v>Lendl, Ivan</v>
      </c>
      <c r="N357" s="30" t="str">
        <f>F$591</f>
        <v>6-2, 6-0 </v>
      </c>
      <c r="O357" s="30"/>
      <c r="P357" s="30"/>
      <c r="Q357" s="30"/>
      <c r="R357" s="30">
        <v>12</v>
      </c>
      <c r="S357" s="30">
        <f t="shared" si="30"/>
        <v>12</v>
      </c>
      <c r="T357" s="30"/>
      <c r="U357" s="31">
        <f t="shared" si="31"/>
        <v>12</v>
      </c>
    </row>
    <row r="358" spans="2:21" x14ac:dyDescent="0.2">
      <c r="B358" s="51">
        <v>1991</v>
      </c>
      <c r="C358" s="19" t="s">
        <v>592</v>
      </c>
      <c r="D358" s="52" t="s">
        <v>605</v>
      </c>
      <c r="E358" s="52" t="s">
        <v>594</v>
      </c>
      <c r="F358" s="19" t="s">
        <v>621</v>
      </c>
      <c r="I358" s="30">
        <f>B$592</f>
        <v>1986</v>
      </c>
      <c r="J358" s="30" t="str">
        <f>C$592</f>
        <v>Boca West</v>
      </c>
      <c r="K358" s="30" t="str">
        <f>E$592</f>
        <v>S</v>
      </c>
      <c r="L358" s="30" t="str">
        <f>D$592</f>
        <v>Hard</v>
      </c>
      <c r="M358" s="30" t="str">
        <f>F$592</f>
        <v>Lendl, Ivan</v>
      </c>
      <c r="N358" s="30" t="str">
        <f>F$593</f>
        <v>1-6, 6-1, 6-2, 2-6, 5-2 DEF </v>
      </c>
      <c r="O358" s="30"/>
      <c r="P358" s="30"/>
      <c r="Q358" s="30">
        <v>9</v>
      </c>
      <c r="R358" s="30"/>
      <c r="S358" s="30">
        <f t="shared" si="30"/>
        <v>9</v>
      </c>
      <c r="T358" s="30"/>
      <c r="U358" s="31">
        <f t="shared" si="31"/>
        <v>9</v>
      </c>
    </row>
    <row r="359" spans="2:21" x14ac:dyDescent="0.2">
      <c r="B359" s="51"/>
      <c r="C359" s="20" t="s">
        <v>593</v>
      </c>
      <c r="D359" s="52"/>
      <c r="E359" s="52"/>
      <c r="F359" s="19" t="s">
        <v>1118</v>
      </c>
      <c r="I359" s="30">
        <f>B$594</f>
        <v>1985</v>
      </c>
      <c r="J359" s="30" t="str">
        <f>C$594</f>
        <v>US Open</v>
      </c>
      <c r="K359" s="30" t="str">
        <f>E$594</f>
        <v>S</v>
      </c>
      <c r="L359" s="30" t="str">
        <f>D$594</f>
        <v>Hard</v>
      </c>
      <c r="M359" s="30" t="str">
        <f>F$594</f>
        <v>Lendl, Ivan</v>
      </c>
      <c r="N359" s="30" t="str">
        <f>F$595</f>
        <v>6-2, 6-3, 7-5 </v>
      </c>
      <c r="O359" s="30"/>
      <c r="P359" s="30"/>
      <c r="Q359" s="30">
        <v>9</v>
      </c>
      <c r="R359" s="30"/>
      <c r="S359" s="30">
        <f t="shared" si="30"/>
        <v>9</v>
      </c>
      <c r="T359" s="30" t="s">
        <v>565</v>
      </c>
      <c r="U359" s="31">
        <f t="shared" si="31"/>
        <v>18</v>
      </c>
    </row>
    <row r="360" spans="2:21" x14ac:dyDescent="0.2">
      <c r="B360" s="51">
        <v>1991</v>
      </c>
      <c r="C360" s="19" t="s">
        <v>1057</v>
      </c>
      <c r="D360" s="52" t="s">
        <v>585</v>
      </c>
      <c r="E360" s="52" t="s">
        <v>5</v>
      </c>
      <c r="F360" s="19" t="s">
        <v>621</v>
      </c>
      <c r="I360" s="30">
        <f>B$596</f>
        <v>1985</v>
      </c>
      <c r="J360" s="30" t="str">
        <f>C$596</f>
        <v>Stratton Mountain</v>
      </c>
      <c r="K360" s="30" t="str">
        <f>E$596</f>
        <v>S</v>
      </c>
      <c r="L360" s="30" t="str">
        <f>D$596</f>
        <v>Hard</v>
      </c>
      <c r="M360" s="30" t="str">
        <f>F$596</f>
        <v>Lendl, Ivan</v>
      </c>
      <c r="N360" s="30" t="str">
        <f>F$597</f>
        <v>6-0, 4-6, 6-4 </v>
      </c>
      <c r="O360" s="30"/>
      <c r="P360" s="30"/>
      <c r="Q360" s="30">
        <v>9</v>
      </c>
      <c r="R360" s="30"/>
      <c r="S360" s="30">
        <f t="shared" si="30"/>
        <v>9</v>
      </c>
      <c r="T360" s="30"/>
      <c r="U360" s="31">
        <f t="shared" si="31"/>
        <v>9</v>
      </c>
    </row>
    <row r="361" spans="2:21" x14ac:dyDescent="0.2">
      <c r="B361" s="51"/>
      <c r="C361" s="20" t="s">
        <v>611</v>
      </c>
      <c r="D361" s="52"/>
      <c r="E361" s="52"/>
      <c r="F361" s="19" t="s">
        <v>1119</v>
      </c>
      <c r="I361" s="30">
        <f>B$598</f>
        <v>1985</v>
      </c>
      <c r="J361" s="30" t="str">
        <f>C$598</f>
        <v>French Open</v>
      </c>
      <c r="K361" s="30" t="str">
        <f>E$598</f>
        <v>S</v>
      </c>
      <c r="L361" s="30" t="str">
        <f>D$598</f>
        <v>Clay</v>
      </c>
      <c r="M361" s="30" t="str">
        <f>F$598</f>
        <v>Lendl, Ivan</v>
      </c>
      <c r="N361" s="30" t="str">
        <f>F$599</f>
        <v>6-2, 6-3, 6-1 </v>
      </c>
      <c r="O361" s="30"/>
      <c r="P361" s="30"/>
      <c r="Q361" s="30">
        <v>9</v>
      </c>
      <c r="R361" s="30"/>
      <c r="S361" s="30">
        <f t="shared" si="30"/>
        <v>9</v>
      </c>
      <c r="T361" s="30" t="s">
        <v>565</v>
      </c>
      <c r="U361" s="31">
        <f t="shared" si="31"/>
        <v>18</v>
      </c>
    </row>
    <row r="362" spans="2:21" x14ac:dyDescent="0.2">
      <c r="B362" s="51">
        <v>1990</v>
      </c>
      <c r="C362" s="19" t="s">
        <v>592</v>
      </c>
      <c r="D362" s="52" t="s">
        <v>605</v>
      </c>
      <c r="E362" s="52" t="s">
        <v>5</v>
      </c>
      <c r="F362" s="19" t="s">
        <v>621</v>
      </c>
      <c r="I362" s="30">
        <f>B$600</f>
        <v>1985</v>
      </c>
      <c r="J362" s="30" t="str">
        <f>C$600</f>
        <v>Dallas</v>
      </c>
      <c r="K362" s="30" t="str">
        <f>E$600</f>
        <v>S</v>
      </c>
      <c r="L362" s="30" t="str">
        <f>D$600</f>
        <v>Carpet</v>
      </c>
      <c r="M362" s="30" t="str">
        <f>F$600</f>
        <v>Lendl, Ivan</v>
      </c>
      <c r="N362" s="30" t="str">
        <f>F$601</f>
        <v>6-3, 2-1 RET </v>
      </c>
      <c r="O362" s="30"/>
      <c r="P362" s="30"/>
      <c r="Q362" s="30">
        <v>9</v>
      </c>
      <c r="R362" s="30"/>
      <c r="S362" s="30">
        <f t="shared" si="30"/>
        <v>9</v>
      </c>
      <c r="T362" s="30"/>
      <c r="U362" s="31">
        <f t="shared" si="31"/>
        <v>9</v>
      </c>
    </row>
    <row r="363" spans="2:21" x14ac:dyDescent="0.2">
      <c r="B363" s="51"/>
      <c r="C363" s="20" t="s">
        <v>593</v>
      </c>
      <c r="D363" s="52"/>
      <c r="E363" s="52"/>
      <c r="F363" s="19" t="s">
        <v>678</v>
      </c>
      <c r="I363" s="30">
        <f>B$602</f>
        <v>1985</v>
      </c>
      <c r="J363" s="30" t="str">
        <f>C$602</f>
        <v>Fort Myers</v>
      </c>
      <c r="K363" s="30" t="str">
        <f>E$602</f>
        <v>F</v>
      </c>
      <c r="L363" s="30" t="str">
        <f>D$602</f>
        <v>Hard</v>
      </c>
      <c r="M363" s="30" t="str">
        <f>F$602</f>
        <v>Lendl, Ivan</v>
      </c>
      <c r="N363" s="30" t="str">
        <f>F$603</f>
        <v>6-3, 6-2 </v>
      </c>
      <c r="O363" s="30"/>
      <c r="P363" s="30"/>
      <c r="Q363" s="30"/>
      <c r="R363" s="30">
        <v>12</v>
      </c>
      <c r="S363" s="30">
        <f t="shared" si="30"/>
        <v>12</v>
      </c>
      <c r="T363" s="30"/>
      <c r="U363" s="31">
        <f t="shared" si="31"/>
        <v>12</v>
      </c>
    </row>
    <row r="364" spans="2:21" x14ac:dyDescent="0.2">
      <c r="B364" s="51">
        <v>1990</v>
      </c>
      <c r="C364" s="19" t="s">
        <v>580</v>
      </c>
      <c r="D364" s="52" t="s">
        <v>582</v>
      </c>
      <c r="E364" s="52" t="s">
        <v>5</v>
      </c>
      <c r="F364" s="19" t="s">
        <v>621</v>
      </c>
      <c r="I364" s="30">
        <f>B$604</f>
        <v>1984</v>
      </c>
      <c r="J364" s="30" t="str">
        <f>C$604</f>
        <v>Masters</v>
      </c>
      <c r="K364" s="30" t="str">
        <f>E$604</f>
        <v>S</v>
      </c>
      <c r="L364" s="30" t="str">
        <f>D$604</f>
        <v>Carpet</v>
      </c>
      <c r="M364" s="30" t="str">
        <f>F$604</f>
        <v>Lendl, Ivan</v>
      </c>
      <c r="N364" s="30" t="str">
        <f>F$605</f>
        <v>7-5, 6-7, 7-5 </v>
      </c>
      <c r="O364" s="30">
        <v>3</v>
      </c>
      <c r="P364" s="30"/>
      <c r="Q364" s="30">
        <v>9</v>
      </c>
      <c r="R364" s="30"/>
      <c r="S364" s="30">
        <f t="shared" si="30"/>
        <v>12</v>
      </c>
      <c r="T364" s="30" t="s">
        <v>565</v>
      </c>
      <c r="U364" s="31">
        <f t="shared" si="31"/>
        <v>24</v>
      </c>
    </row>
    <row r="365" spans="2:21" x14ac:dyDescent="0.2">
      <c r="B365" s="51"/>
      <c r="C365" s="20" t="s">
        <v>581</v>
      </c>
      <c r="D365" s="52"/>
      <c r="E365" s="52"/>
      <c r="F365" s="19" t="s">
        <v>733</v>
      </c>
      <c r="I365" s="30">
        <f>B$606</f>
        <v>1984</v>
      </c>
      <c r="J365" s="30" t="str">
        <f>C$606</f>
        <v>Wembley</v>
      </c>
      <c r="K365" s="30" t="str">
        <f>E$606</f>
        <v>S</v>
      </c>
      <c r="L365" s="30" t="str">
        <f>D$606</f>
        <v>Carpet</v>
      </c>
      <c r="M365" s="30" t="str">
        <f>F$606</f>
        <v>Lendl, Ivan</v>
      </c>
      <c r="N365" s="30" t="str">
        <f>F$607</f>
        <v>6-4, 6-2 </v>
      </c>
      <c r="O365" s="30"/>
      <c r="P365" s="30"/>
      <c r="Q365" s="30">
        <v>9</v>
      </c>
      <c r="R365" s="30"/>
      <c r="S365" s="30">
        <f t="shared" si="30"/>
        <v>9</v>
      </c>
      <c r="T365" s="30"/>
      <c r="U365" s="31">
        <f t="shared" si="31"/>
        <v>9</v>
      </c>
    </row>
    <row r="366" spans="2:21" x14ac:dyDescent="0.2">
      <c r="B366" s="51">
        <v>1990</v>
      </c>
      <c r="C366" s="19" t="s">
        <v>588</v>
      </c>
      <c r="D366" s="52" t="s">
        <v>582</v>
      </c>
      <c r="E366" s="52" t="s">
        <v>5</v>
      </c>
      <c r="F366" s="19" t="s">
        <v>621</v>
      </c>
      <c r="I366" s="30">
        <f>B$608</f>
        <v>1984</v>
      </c>
      <c r="J366" s="30" t="str">
        <f>C$608</f>
        <v>Tokyo Indoor</v>
      </c>
      <c r="K366" s="30" t="str">
        <f>E$608</f>
        <v>F</v>
      </c>
      <c r="L366" s="30" t="str">
        <f>D$608</f>
        <v>Carpet</v>
      </c>
      <c r="M366" s="30" t="str">
        <f>F$608</f>
        <v>Connors, Jimmy</v>
      </c>
      <c r="N366" s="30" t="str">
        <f>F$609</f>
        <v>6-4, 3-6, 6-0 </v>
      </c>
      <c r="O366" s="30"/>
      <c r="P366" s="30"/>
      <c r="Q366" s="30"/>
      <c r="R366" s="30">
        <v>12</v>
      </c>
      <c r="S366" s="30">
        <f t="shared" si="30"/>
        <v>12</v>
      </c>
      <c r="T366" s="30"/>
      <c r="U366" s="31">
        <f t="shared" si="31"/>
        <v>12</v>
      </c>
    </row>
    <row r="367" spans="2:21" x14ac:dyDescent="0.2">
      <c r="B367" s="51"/>
      <c r="C367" s="20" t="s">
        <v>587</v>
      </c>
      <c r="D367" s="52"/>
      <c r="E367" s="52"/>
      <c r="F367" s="19" t="s">
        <v>681</v>
      </c>
      <c r="I367" s="30">
        <f>B$610</f>
        <v>1984</v>
      </c>
      <c r="J367" s="30" t="str">
        <f>C$610</f>
        <v>Wimbledon</v>
      </c>
      <c r="K367" s="30" t="str">
        <f>E$610</f>
        <v>S</v>
      </c>
      <c r="L367" s="30" t="str">
        <f>D$610</f>
        <v>Grass</v>
      </c>
      <c r="M367" s="30" t="str">
        <f>F$610</f>
        <v>Connors, Jimmy</v>
      </c>
      <c r="N367" s="30" t="str">
        <f>F$611</f>
        <v>6-7, 6-3, 7-5, 6-1 </v>
      </c>
      <c r="O367" s="30">
        <v>3</v>
      </c>
      <c r="P367" s="30"/>
      <c r="Q367" s="30">
        <v>9</v>
      </c>
      <c r="R367" s="30"/>
      <c r="S367" s="30">
        <f t="shared" si="30"/>
        <v>12</v>
      </c>
      <c r="T367" s="30" t="s">
        <v>565</v>
      </c>
      <c r="U367" s="31">
        <f t="shared" si="31"/>
        <v>24</v>
      </c>
    </row>
    <row r="368" spans="2:21" x14ac:dyDescent="0.2">
      <c r="B368" s="51">
        <v>1989</v>
      </c>
      <c r="C368" s="19" t="s">
        <v>665</v>
      </c>
      <c r="D368" s="52" t="s">
        <v>605</v>
      </c>
      <c r="E368" s="52" t="s">
        <v>594</v>
      </c>
      <c r="F368" s="19" t="s">
        <v>695</v>
      </c>
      <c r="I368" s="30">
        <f>B$612</f>
        <v>1984</v>
      </c>
      <c r="J368" s="30" t="str">
        <f>C$612</f>
        <v>Forest Hills WCT</v>
      </c>
      <c r="K368" s="30" t="str">
        <f>E$612</f>
        <v>S</v>
      </c>
      <c r="L368" s="30" t="str">
        <f>D$612</f>
        <v>Clay</v>
      </c>
      <c r="M368" s="30" t="str">
        <f>F$612</f>
        <v>Lendl, Ivan</v>
      </c>
      <c r="N368" s="30" t="str">
        <f>F$613</f>
        <v>6-0, 6-0 </v>
      </c>
      <c r="O368" s="30"/>
      <c r="P368" s="30"/>
      <c r="Q368" s="30">
        <v>9</v>
      </c>
      <c r="R368" s="30"/>
      <c r="S368" s="30">
        <f t="shared" si="30"/>
        <v>9</v>
      </c>
      <c r="T368" s="30"/>
      <c r="U368" s="31">
        <f t="shared" si="31"/>
        <v>9</v>
      </c>
    </row>
    <row r="369" spans="2:22" x14ac:dyDescent="0.2">
      <c r="B369" s="51"/>
      <c r="C369" s="20" t="s">
        <v>581</v>
      </c>
      <c r="D369" s="52"/>
      <c r="E369" s="52"/>
      <c r="F369" s="19" t="s">
        <v>734</v>
      </c>
      <c r="I369" s="30">
        <f>B$614</f>
        <v>1983</v>
      </c>
      <c r="J369" s="30" t="str">
        <f>C$614</f>
        <v>Masters</v>
      </c>
      <c r="K369" s="30" t="str">
        <f>E$614</f>
        <v>S</v>
      </c>
      <c r="L369" s="30" t="str">
        <f>D$614</f>
        <v>Carpet</v>
      </c>
      <c r="M369" s="30" t="str">
        <f>F$614</f>
        <v>Lendl, Ivan</v>
      </c>
      <c r="N369" s="30" t="str">
        <f>F$615</f>
        <v>6-3, 6-4 </v>
      </c>
      <c r="O369" s="30"/>
      <c r="P369" s="30"/>
      <c r="Q369" s="30">
        <v>9</v>
      </c>
      <c r="R369" s="30"/>
      <c r="S369" s="30">
        <f t="shared" si="30"/>
        <v>9</v>
      </c>
      <c r="T369" s="30" t="s">
        <v>565</v>
      </c>
      <c r="U369" s="31">
        <f t="shared" si="31"/>
        <v>18</v>
      </c>
    </row>
    <row r="370" spans="2:22" x14ac:dyDescent="0.2">
      <c r="B370" s="51">
        <v>1989</v>
      </c>
      <c r="C370" s="19" t="s">
        <v>735</v>
      </c>
      <c r="D370" s="52" t="s">
        <v>605</v>
      </c>
      <c r="E370" s="52" t="s">
        <v>594</v>
      </c>
      <c r="F370" s="19" t="s">
        <v>695</v>
      </c>
      <c r="I370" s="30">
        <f>B$616</f>
        <v>1983</v>
      </c>
      <c r="J370" s="30" t="str">
        <f>C$616</f>
        <v>US Open</v>
      </c>
      <c r="K370" s="30" t="str">
        <f>E$616</f>
        <v>F</v>
      </c>
      <c r="L370" s="30" t="str">
        <f>D$616</f>
        <v>Hard</v>
      </c>
      <c r="M370" s="30" t="str">
        <f>F$616</f>
        <v>Connors, Jimmy</v>
      </c>
      <c r="N370" s="30" t="str">
        <f>F$617</f>
        <v>6-3, 6-7, 7-5, 6-0 </v>
      </c>
      <c r="O370" s="30">
        <v>3</v>
      </c>
      <c r="P370" s="30"/>
      <c r="Q370" s="30"/>
      <c r="R370" s="30">
        <v>12</v>
      </c>
      <c r="S370" s="30">
        <f t="shared" si="30"/>
        <v>15</v>
      </c>
      <c r="T370" s="30" t="s">
        <v>565</v>
      </c>
      <c r="U370" s="31">
        <f t="shared" si="31"/>
        <v>30</v>
      </c>
    </row>
    <row r="371" spans="2:22" x14ac:dyDescent="0.2">
      <c r="B371" s="51"/>
      <c r="C371" s="20" t="s">
        <v>593</v>
      </c>
      <c r="D371" s="52"/>
      <c r="E371" s="52"/>
      <c r="F371" s="19" t="s">
        <v>736</v>
      </c>
      <c r="I371" s="30">
        <f>B$618</f>
        <v>1983</v>
      </c>
      <c r="J371" s="30" t="str">
        <f>C$618</f>
        <v>Montreal / Toronto</v>
      </c>
      <c r="K371" s="30" t="str">
        <f>E$618</f>
        <v>S</v>
      </c>
      <c r="L371" s="30" t="str">
        <f>D$618</f>
        <v>Hard</v>
      </c>
      <c r="M371" s="30" t="str">
        <f>F$618</f>
        <v>Lendl, Ivan</v>
      </c>
      <c r="N371" s="30" t="str">
        <f>F$619</f>
        <v>6-1, 6-3 </v>
      </c>
      <c r="O371" s="30"/>
      <c r="P371" s="30"/>
      <c r="Q371" s="30">
        <v>9</v>
      </c>
      <c r="R371" s="30"/>
      <c r="S371" s="30">
        <f t="shared" si="30"/>
        <v>9</v>
      </c>
      <c r="T371" s="30"/>
      <c r="U371" s="31">
        <f t="shared" si="31"/>
        <v>9</v>
      </c>
    </row>
    <row r="372" spans="2:22" x14ac:dyDescent="0.2">
      <c r="B372" s="51">
        <v>1988</v>
      </c>
      <c r="C372" s="19" t="s">
        <v>676</v>
      </c>
      <c r="D372" s="52" t="s">
        <v>582</v>
      </c>
      <c r="E372" s="52" t="s">
        <v>5</v>
      </c>
      <c r="F372" s="19" t="s">
        <v>695</v>
      </c>
      <c r="I372" s="30">
        <f>B$620</f>
        <v>1983</v>
      </c>
      <c r="J372" s="30" t="str">
        <f>C$620</f>
        <v>London / Queen's Club</v>
      </c>
      <c r="K372" s="30" t="str">
        <f>E$620</f>
        <v>S</v>
      </c>
      <c r="L372" s="30" t="str">
        <f>D$620</f>
        <v>Grass</v>
      </c>
      <c r="M372" s="30" t="str">
        <f>F$620</f>
        <v>Connors, Jimmy</v>
      </c>
      <c r="N372" s="30" t="str">
        <f>F$621</f>
        <v>6-0, 6-3 </v>
      </c>
      <c r="O372" s="30"/>
      <c r="P372" s="30"/>
      <c r="Q372" s="30">
        <v>9</v>
      </c>
      <c r="R372" s="30"/>
      <c r="S372" s="30">
        <f t="shared" si="30"/>
        <v>9</v>
      </c>
      <c r="T372" s="30"/>
      <c r="U372" s="31">
        <f t="shared" si="31"/>
        <v>9</v>
      </c>
    </row>
    <row r="373" spans="2:22" x14ac:dyDescent="0.2">
      <c r="B373" s="51"/>
      <c r="C373" s="20" t="s">
        <v>587</v>
      </c>
      <c r="D373" s="52"/>
      <c r="E373" s="52"/>
      <c r="F373" s="20" t="s">
        <v>737</v>
      </c>
      <c r="I373" s="30">
        <f>B$622</f>
        <v>1982</v>
      </c>
      <c r="J373" s="30" t="str">
        <f>C$622</f>
        <v>Masters</v>
      </c>
      <c r="K373" s="30" t="str">
        <f>E$622</f>
        <v>S</v>
      </c>
      <c r="L373" s="30" t="str">
        <f>D$622</f>
        <v>Carpet</v>
      </c>
      <c r="M373" s="30" t="str">
        <f>F$622</f>
        <v>Lendl, Ivan</v>
      </c>
      <c r="N373" s="30" t="str">
        <f>F$623</f>
        <v>6-3, 6-1 </v>
      </c>
      <c r="O373" s="30"/>
      <c r="P373" s="30"/>
      <c r="Q373" s="30">
        <v>9</v>
      </c>
      <c r="R373" s="30"/>
      <c r="S373" s="30">
        <f t="shared" si="30"/>
        <v>9</v>
      </c>
      <c r="T373" s="30" t="s">
        <v>565</v>
      </c>
      <c r="U373" s="31">
        <f t="shared" si="31"/>
        <v>18</v>
      </c>
    </row>
    <row r="374" spans="2:22" x14ac:dyDescent="0.2">
      <c r="I374" s="30">
        <f>B$624</f>
        <v>1982</v>
      </c>
      <c r="J374" s="30" t="str">
        <f>C$624</f>
        <v>US Open</v>
      </c>
      <c r="K374" s="30" t="str">
        <f>E$624</f>
        <v>F</v>
      </c>
      <c r="L374" s="30" t="str">
        <f>D$624</f>
        <v>Hard</v>
      </c>
      <c r="M374" s="30" t="str">
        <f>F$624</f>
        <v>Connors, Jimmy</v>
      </c>
      <c r="N374" s="30" t="str">
        <f>F$625</f>
        <v>6-3, 6-2, 4-6, 6-4 </v>
      </c>
      <c r="O374" s="30"/>
      <c r="P374" s="30"/>
      <c r="Q374" s="30"/>
      <c r="R374" s="30">
        <v>12</v>
      </c>
      <c r="S374" s="30">
        <f t="shared" si="30"/>
        <v>12</v>
      </c>
      <c r="T374" s="30" t="s">
        <v>565</v>
      </c>
      <c r="U374" s="31">
        <f t="shared" si="31"/>
        <v>24</v>
      </c>
    </row>
    <row r="375" spans="2:22" x14ac:dyDescent="0.2">
      <c r="I375" s="30">
        <f>B$626</f>
        <v>1982</v>
      </c>
      <c r="J375" s="30" t="str">
        <f>C$626</f>
        <v>Cincinnati</v>
      </c>
      <c r="K375" s="30" t="str">
        <f>E$626</f>
        <v>S</v>
      </c>
      <c r="L375" s="30" t="str">
        <f>D$626</f>
        <v>Hard</v>
      </c>
      <c r="M375" s="30" t="str">
        <f>F$626</f>
        <v>Lendl, Ivan</v>
      </c>
      <c r="N375" s="30" t="str">
        <f>F$627</f>
        <v>6-1, 6-1 </v>
      </c>
      <c r="O375" s="30"/>
      <c r="P375" s="30"/>
      <c r="Q375" s="30">
        <v>9</v>
      </c>
      <c r="R375" s="30"/>
      <c r="S375" s="30">
        <f t="shared" si="30"/>
        <v>9</v>
      </c>
      <c r="T375" s="30"/>
      <c r="U375" s="31">
        <f t="shared" si="31"/>
        <v>9</v>
      </c>
    </row>
    <row r="376" spans="2:22" x14ac:dyDescent="0.2">
      <c r="B376" s="19" t="s">
        <v>738</v>
      </c>
      <c r="I376" s="30">
        <f>B$628</f>
        <v>1981</v>
      </c>
      <c r="J376" s="30" t="str">
        <f>C$628</f>
        <v>TCH V USA QF</v>
      </c>
      <c r="K376" s="30" t="str">
        <f>E$628</f>
        <v>RR</v>
      </c>
      <c r="L376" s="30" t="str">
        <f>D$628</f>
        <v>Hard</v>
      </c>
      <c r="M376" s="30" t="str">
        <f>F$628</f>
        <v>Connors, Jimmy</v>
      </c>
      <c r="N376" s="30" t="str">
        <f>F$629</f>
        <v>7-5, 6-4 </v>
      </c>
      <c r="O376" s="30"/>
      <c r="P376" s="30"/>
      <c r="Q376" s="30"/>
      <c r="R376" s="30"/>
      <c r="S376" s="30">
        <f t="shared" si="30"/>
        <v>0</v>
      </c>
      <c r="T376" s="30"/>
      <c r="U376" s="31">
        <f t="shared" si="31"/>
        <v>0</v>
      </c>
    </row>
    <row r="377" spans="2:22" x14ac:dyDescent="0.2">
      <c r="B377" s="51">
        <v>1996</v>
      </c>
      <c r="C377" s="19" t="s">
        <v>590</v>
      </c>
      <c r="D377" s="52" t="s">
        <v>582</v>
      </c>
      <c r="E377" s="52" t="s">
        <v>17</v>
      </c>
      <c r="F377" s="19" t="s">
        <v>1120</v>
      </c>
      <c r="I377" s="30">
        <f>B$630</f>
        <v>1981</v>
      </c>
      <c r="J377" s="30" t="str">
        <f>C$630</f>
        <v>La Quinta</v>
      </c>
      <c r="K377" s="30" t="str">
        <f>E$630</f>
        <v>F</v>
      </c>
      <c r="L377" s="30" t="str">
        <f>D$630</f>
        <v>Hard</v>
      </c>
      <c r="M377" s="30" t="str">
        <f>F$630</f>
        <v>Connors, Jimmy</v>
      </c>
      <c r="N377" s="30" t="str">
        <f>F$631</f>
        <v>6-3, 7-6 </v>
      </c>
      <c r="O377" s="30">
        <v>3</v>
      </c>
      <c r="P377" s="30"/>
      <c r="Q377" s="30"/>
      <c r="R377" s="30">
        <v>12</v>
      </c>
      <c r="S377" s="30">
        <f t="shared" si="30"/>
        <v>15</v>
      </c>
      <c r="T377" s="30"/>
      <c r="U377" s="31">
        <f t="shared" si="31"/>
        <v>15</v>
      </c>
    </row>
    <row r="378" spans="2:22" x14ac:dyDescent="0.2">
      <c r="B378" s="51"/>
      <c r="C378" s="25" t="s">
        <v>591</v>
      </c>
      <c r="D378" s="52"/>
      <c r="E378" s="52"/>
      <c r="F378" s="19" t="s">
        <v>1121</v>
      </c>
      <c r="I378" s="30">
        <f>B$632</f>
        <v>1980</v>
      </c>
      <c r="J378" s="30" t="str">
        <f>C$632</f>
        <v>Masters</v>
      </c>
      <c r="K378" s="30" t="str">
        <f>E$632</f>
        <v>RR</v>
      </c>
      <c r="L378" s="30" t="str">
        <f>D$632</f>
        <v>Carpet</v>
      </c>
      <c r="M378" s="30" t="str">
        <f>F$632</f>
        <v>Connors, Jimmy</v>
      </c>
      <c r="N378" s="30" t="str">
        <f>F$633</f>
        <v>7-6, 6-1 </v>
      </c>
      <c r="O378" s="30">
        <v>3</v>
      </c>
      <c r="P378" s="30"/>
      <c r="Q378" s="30"/>
      <c r="R378" s="30"/>
      <c r="S378" s="30">
        <f t="shared" si="30"/>
        <v>3</v>
      </c>
      <c r="T378" s="30" t="s">
        <v>565</v>
      </c>
      <c r="U378" s="31">
        <f t="shared" si="31"/>
        <v>6</v>
      </c>
    </row>
    <row r="379" spans="2:22" x14ac:dyDescent="0.2">
      <c r="B379" s="51">
        <v>1995</v>
      </c>
      <c r="C379" s="19" t="s">
        <v>1122</v>
      </c>
      <c r="D379" s="52" t="s">
        <v>582</v>
      </c>
      <c r="E379" s="52" t="s">
        <v>12</v>
      </c>
      <c r="F379" s="19" t="s">
        <v>1123</v>
      </c>
      <c r="I379" s="30">
        <f>B$634</f>
        <v>1980</v>
      </c>
      <c r="J379" s="30" t="str">
        <f>C$634</f>
        <v>Cincinnati</v>
      </c>
      <c r="K379" s="30" t="str">
        <f>E$634</f>
        <v>Q</v>
      </c>
      <c r="L379" s="30" t="str">
        <f>D$634</f>
        <v>Hard</v>
      </c>
      <c r="M379" s="30" t="str">
        <f>F$634</f>
        <v>Connors, Jimmy</v>
      </c>
      <c r="N379" s="30" t="str">
        <f>F$635</f>
        <v>6-2, 6-0 </v>
      </c>
      <c r="O379" s="30"/>
      <c r="P379" s="30">
        <v>6</v>
      </c>
      <c r="Q379" s="30"/>
      <c r="R379" s="30"/>
      <c r="S379" s="30">
        <f t="shared" si="30"/>
        <v>6</v>
      </c>
      <c r="T379" s="30"/>
      <c r="U379" s="31">
        <f t="shared" si="31"/>
        <v>6</v>
      </c>
    </row>
    <row r="380" spans="2:22" x14ac:dyDescent="0.2">
      <c r="B380" s="51"/>
      <c r="C380" s="25" t="s">
        <v>613</v>
      </c>
      <c r="D380" s="52"/>
      <c r="E380" s="52"/>
      <c r="F380" s="19" t="s">
        <v>1013</v>
      </c>
      <c r="I380" s="30">
        <f>B$636</f>
        <v>1980</v>
      </c>
      <c r="J380" s="30" t="str">
        <f>C$636</f>
        <v>North Conway</v>
      </c>
      <c r="K380" s="30" t="str">
        <f>E$636</f>
        <v>S</v>
      </c>
      <c r="L380" s="30" t="str">
        <f>D$636</f>
        <v>Clay</v>
      </c>
      <c r="M380" s="30" t="str">
        <f>F$636</f>
        <v>Connors, Jimmy</v>
      </c>
      <c r="N380" s="30" t="str">
        <f>F$637</f>
        <v>6-4, 6-2 </v>
      </c>
      <c r="O380" s="30"/>
      <c r="P380" s="30"/>
      <c r="Q380" s="30">
        <v>9</v>
      </c>
      <c r="R380" s="30"/>
      <c r="S380" s="30">
        <f t="shared" si="30"/>
        <v>9</v>
      </c>
      <c r="T380" s="30"/>
      <c r="U380" s="31">
        <f t="shared" si="31"/>
        <v>9</v>
      </c>
    </row>
    <row r="381" spans="2:22" x14ac:dyDescent="0.2">
      <c r="B381" s="51">
        <v>1992</v>
      </c>
      <c r="C381" s="19" t="s">
        <v>1045</v>
      </c>
      <c r="D381" s="52" t="s">
        <v>582</v>
      </c>
      <c r="E381" s="52" t="s">
        <v>17</v>
      </c>
      <c r="F381" s="19" t="s">
        <v>1123</v>
      </c>
      <c r="I381" s="30">
        <f>B$638</f>
        <v>1980</v>
      </c>
      <c r="J381" s="30" t="str">
        <f>C$638</f>
        <v>Dallas WCT</v>
      </c>
      <c r="K381" s="30" t="str">
        <f>E$638</f>
        <v>S</v>
      </c>
      <c r="L381" s="30" t="str">
        <f>D$638</f>
        <v>Carpet</v>
      </c>
      <c r="M381" s="30" t="str">
        <f>F$638</f>
        <v>Connors, Jimmy</v>
      </c>
      <c r="N381" s="30" t="str">
        <f>F$639</f>
        <v>6-4, 7-5, 6-3 </v>
      </c>
      <c r="O381" s="30"/>
      <c r="P381" s="30"/>
      <c r="Q381" s="30">
        <v>9</v>
      </c>
      <c r="R381" s="30"/>
      <c r="S381" s="30">
        <f t="shared" si="30"/>
        <v>9</v>
      </c>
      <c r="T381" s="30"/>
      <c r="U381" s="31">
        <f t="shared" si="31"/>
        <v>9</v>
      </c>
    </row>
    <row r="382" spans="2:22" x14ac:dyDescent="0.2">
      <c r="B382" s="51"/>
      <c r="C382" s="25" t="s">
        <v>1046</v>
      </c>
      <c r="D382" s="52"/>
      <c r="E382" s="52"/>
      <c r="F382" s="19" t="s">
        <v>1124</v>
      </c>
      <c r="I382" s="30">
        <f>B$640</f>
        <v>1980</v>
      </c>
      <c r="J382" s="30" t="str">
        <f>C$640</f>
        <v>Memphis</v>
      </c>
      <c r="K382" s="30" t="str">
        <f>E$640</f>
        <v>R16</v>
      </c>
      <c r="L382" s="30" t="str">
        <f>D$640</f>
        <v>Carpet</v>
      </c>
      <c r="M382" s="30" t="str">
        <f>F$640</f>
        <v>Connors, Jimmy</v>
      </c>
      <c r="N382" s="30" t="str">
        <f>F$641</f>
        <v>6-2, 6-3 </v>
      </c>
      <c r="O382" s="30"/>
      <c r="P382" s="30"/>
      <c r="Q382" s="30"/>
      <c r="R382" s="30"/>
      <c r="S382" s="30">
        <f t="shared" si="30"/>
        <v>0</v>
      </c>
      <c r="T382" s="30"/>
      <c r="U382" s="31">
        <f t="shared" si="31"/>
        <v>0</v>
      </c>
    </row>
    <row r="383" spans="2:22" x14ac:dyDescent="0.2">
      <c r="B383" s="51">
        <v>1992</v>
      </c>
      <c r="C383" s="19" t="s">
        <v>1057</v>
      </c>
      <c r="D383" s="52" t="s">
        <v>585</v>
      </c>
      <c r="E383" s="52" t="s">
        <v>5</v>
      </c>
      <c r="F383" s="19" t="s">
        <v>1123</v>
      </c>
      <c r="I383" s="30">
        <f>B$642</f>
        <v>1979</v>
      </c>
      <c r="J383" s="30" t="str">
        <f>C$642</f>
        <v>Indianapolis</v>
      </c>
      <c r="K383" s="30" t="str">
        <f>E$642</f>
        <v>Q</v>
      </c>
      <c r="L383" s="30" t="str">
        <f>D$642</f>
        <v>Clay</v>
      </c>
      <c r="M383" s="30" t="str">
        <f>F$642</f>
        <v>Connors, Jimmy</v>
      </c>
      <c r="N383" s="30" t="str">
        <f>F$643</f>
        <v>6-2, 7-6 </v>
      </c>
      <c r="O383" s="30">
        <v>3</v>
      </c>
      <c r="P383" s="30">
        <v>6</v>
      </c>
      <c r="Q383" s="30"/>
      <c r="R383" s="30"/>
      <c r="S383" s="30">
        <f t="shared" si="30"/>
        <v>9</v>
      </c>
      <c r="T383" s="30"/>
      <c r="U383" s="31">
        <f t="shared" si="31"/>
        <v>9</v>
      </c>
    </row>
    <row r="384" spans="2:22" x14ac:dyDescent="0.2">
      <c r="B384" s="51"/>
      <c r="C384" s="25" t="s">
        <v>1058</v>
      </c>
      <c r="D384" s="52"/>
      <c r="E384" s="52"/>
      <c r="F384" s="19" t="s">
        <v>1125</v>
      </c>
      <c r="O384" s="19">
        <f>SUM(O349:O383)</f>
        <v>27</v>
      </c>
      <c r="P384" s="19">
        <f t="shared" ref="P384:U384" si="32">SUM(P349:P383)</f>
        <v>12</v>
      </c>
      <c r="Q384" s="19">
        <f t="shared" si="32"/>
        <v>198</v>
      </c>
      <c r="R384" s="19">
        <f t="shared" si="32"/>
        <v>72</v>
      </c>
      <c r="S384" s="19">
        <f t="shared" si="32"/>
        <v>309</v>
      </c>
      <c r="U384" s="19">
        <f t="shared" si="32"/>
        <v>408</v>
      </c>
      <c r="V384" s="33">
        <f>SUM(U349:U383)</f>
        <v>408</v>
      </c>
    </row>
    <row r="385" spans="2:21" x14ac:dyDescent="0.2">
      <c r="B385" s="51">
        <v>1991</v>
      </c>
      <c r="C385" s="19" t="s">
        <v>1126</v>
      </c>
      <c r="D385" s="52" t="s">
        <v>582</v>
      </c>
      <c r="E385" s="52" t="s">
        <v>5</v>
      </c>
      <c r="F385" s="19" t="s">
        <v>1123</v>
      </c>
      <c r="I385" s="19" t="str">
        <f>B$646</f>
        <v>Jimmy Connors vs. Bjorn Borg (Borg led, 15-8)</v>
      </c>
    </row>
    <row r="386" spans="2:21" x14ac:dyDescent="0.2">
      <c r="B386" s="51"/>
      <c r="C386" s="25" t="s">
        <v>593</v>
      </c>
      <c r="D386" s="52"/>
      <c r="E386" s="52"/>
      <c r="F386" s="19" t="s">
        <v>1118</v>
      </c>
      <c r="I386" s="30">
        <f>B$647</f>
        <v>1981</v>
      </c>
      <c r="J386" s="30" t="str">
        <f>C$647</f>
        <v>US Open</v>
      </c>
      <c r="K386" s="30" t="str">
        <f>E$647</f>
        <v>S</v>
      </c>
      <c r="L386" s="30" t="str">
        <f>D$647</f>
        <v>Hard</v>
      </c>
      <c r="M386" s="30" t="str">
        <f>F$647</f>
        <v>Borg, Bjorn</v>
      </c>
      <c r="N386" s="30" t="str">
        <f>F$648</f>
        <v>6-2, 7-5, 6-4 </v>
      </c>
      <c r="O386" s="30"/>
      <c r="P386" s="30"/>
      <c r="Q386" s="30">
        <v>9</v>
      </c>
      <c r="R386" s="30"/>
      <c r="S386" s="30">
        <f t="shared" ref="S386:S408" si="33">SUM(O386:R386)</f>
        <v>9</v>
      </c>
      <c r="T386" s="30" t="s">
        <v>565</v>
      </c>
      <c r="U386" s="31">
        <f t="shared" ref="U386:U408" si="34">IF(T386="Yes",S386*2,S386)</f>
        <v>18</v>
      </c>
    </row>
    <row r="387" spans="2:21" x14ac:dyDescent="0.2">
      <c r="B387" s="51">
        <v>1991</v>
      </c>
      <c r="C387" s="19" t="s">
        <v>1057</v>
      </c>
      <c r="D387" s="52" t="s">
        <v>585</v>
      </c>
      <c r="E387" s="52" t="s">
        <v>12</v>
      </c>
      <c r="F387" s="19" t="s">
        <v>1123</v>
      </c>
      <c r="I387" s="30">
        <f>B$649</f>
        <v>1981</v>
      </c>
      <c r="J387" s="30" t="str">
        <f>C$649</f>
        <v>Wimbledon</v>
      </c>
      <c r="K387" s="30" t="str">
        <f>E$649</f>
        <v>S</v>
      </c>
      <c r="L387" s="30" t="str">
        <f>D$649</f>
        <v>Grass</v>
      </c>
      <c r="M387" s="30" t="str">
        <f>F$649</f>
        <v>Borg, Bjorn</v>
      </c>
      <c r="N387" s="30" t="str">
        <f>F$650</f>
        <v>0-6, 4-6, 6-3, 6-0, 6-4 </v>
      </c>
      <c r="O387" s="30"/>
      <c r="P387" s="30"/>
      <c r="Q387" s="30">
        <v>9</v>
      </c>
      <c r="R387" s="30"/>
      <c r="S387" s="30">
        <f t="shared" si="33"/>
        <v>9</v>
      </c>
      <c r="T387" s="30" t="s">
        <v>565</v>
      </c>
      <c r="U387" s="31">
        <f t="shared" si="34"/>
        <v>18</v>
      </c>
    </row>
    <row r="388" spans="2:21" x14ac:dyDescent="0.2">
      <c r="B388" s="51"/>
      <c r="C388" s="25" t="s">
        <v>1058</v>
      </c>
      <c r="D388" s="52"/>
      <c r="E388" s="52"/>
      <c r="F388" s="19" t="s">
        <v>1127</v>
      </c>
      <c r="I388" s="30">
        <f>B$651</f>
        <v>1980</v>
      </c>
      <c r="J388" s="30" t="str">
        <f>C$651</f>
        <v>Masters</v>
      </c>
      <c r="K388" s="30" t="str">
        <f>E$651</f>
        <v>S</v>
      </c>
      <c r="L388" s="30" t="str">
        <f>D$651</f>
        <v>Carpet</v>
      </c>
      <c r="M388" s="30" t="str">
        <f>F$651</f>
        <v>Borg, Bjorn</v>
      </c>
      <c r="N388" s="30" t="str">
        <f>F$652</f>
        <v>6-4, 6-7, 6-3 </v>
      </c>
      <c r="O388" s="30">
        <v>3</v>
      </c>
      <c r="P388" s="30"/>
      <c r="Q388" s="30">
        <v>9</v>
      </c>
      <c r="R388" s="30"/>
      <c r="S388" s="30">
        <f t="shared" si="33"/>
        <v>12</v>
      </c>
      <c r="T388" s="30" t="s">
        <v>565</v>
      </c>
      <c r="U388" s="31">
        <f t="shared" si="34"/>
        <v>24</v>
      </c>
    </row>
    <row r="389" spans="2:21" x14ac:dyDescent="0.2">
      <c r="B389" s="51">
        <v>1991</v>
      </c>
      <c r="C389" s="19" t="s">
        <v>588</v>
      </c>
      <c r="D389" s="52" t="s">
        <v>582</v>
      </c>
      <c r="E389" s="52" t="s">
        <v>1</v>
      </c>
      <c r="F389" s="19" t="s">
        <v>1123</v>
      </c>
      <c r="I389" s="30">
        <f>B$653</f>
        <v>1980</v>
      </c>
      <c r="J389" s="30" t="str">
        <f>C$653</f>
        <v>WCT Invitational</v>
      </c>
      <c r="K389" s="30" t="str">
        <f>E$653</f>
        <v>RR</v>
      </c>
      <c r="L389" s="30" t="str">
        <f>D$653</f>
        <v>Carpet</v>
      </c>
      <c r="M389" s="30" t="str">
        <f>F$653</f>
        <v>Borg, Bjorn</v>
      </c>
      <c r="N389" s="30" t="str">
        <f>F$654</f>
        <v>6-3, 6-1 </v>
      </c>
      <c r="O389" s="30"/>
      <c r="P389" s="30"/>
      <c r="Q389" s="30"/>
      <c r="R389" s="30"/>
      <c r="S389" s="30">
        <f t="shared" si="33"/>
        <v>0</v>
      </c>
      <c r="T389" s="30"/>
      <c r="U389" s="31">
        <f t="shared" si="34"/>
        <v>0</v>
      </c>
    </row>
    <row r="390" spans="2:21" x14ac:dyDescent="0.2">
      <c r="B390" s="51"/>
      <c r="C390" s="25" t="s">
        <v>1070</v>
      </c>
      <c r="D390" s="52"/>
      <c r="E390" s="52"/>
      <c r="F390" s="19" t="s">
        <v>1128</v>
      </c>
      <c r="I390" s="30">
        <f>B$655</f>
        <v>1979</v>
      </c>
      <c r="J390" s="30" t="str">
        <f>C$655</f>
        <v>Masters</v>
      </c>
      <c r="K390" s="30" t="str">
        <f>E$655</f>
        <v>RR</v>
      </c>
      <c r="L390" s="30" t="str">
        <f>D$655</f>
        <v>Carpet</v>
      </c>
      <c r="M390" s="30" t="str">
        <f>F$655</f>
        <v>Borg, Bjorn</v>
      </c>
      <c r="N390" s="30" t="str">
        <f>F$656</f>
        <v>3-6, 6-3, 7-6 </v>
      </c>
      <c r="O390" s="30">
        <v>3</v>
      </c>
      <c r="P390" s="30"/>
      <c r="Q390" s="30"/>
      <c r="R390" s="30"/>
      <c r="S390" s="30">
        <f t="shared" si="33"/>
        <v>3</v>
      </c>
      <c r="T390" s="30" t="s">
        <v>565</v>
      </c>
      <c r="U390" s="31">
        <f t="shared" si="34"/>
        <v>6</v>
      </c>
    </row>
    <row r="391" spans="2:21" x14ac:dyDescent="0.2">
      <c r="B391" s="51">
        <v>1990</v>
      </c>
      <c r="C391" s="19" t="s">
        <v>1057</v>
      </c>
      <c r="D391" s="52" t="s">
        <v>585</v>
      </c>
      <c r="E391" s="52" t="s">
        <v>1</v>
      </c>
      <c r="F391" s="19" t="s">
        <v>1120</v>
      </c>
      <c r="I391" s="30">
        <f>B$657</f>
        <v>1979</v>
      </c>
      <c r="J391" s="30" t="str">
        <f>C$657</f>
        <v>WCT Challenge Cup</v>
      </c>
      <c r="K391" s="30" t="str">
        <f>E$657</f>
        <v>F</v>
      </c>
      <c r="L391" s="30" t="str">
        <f>D$657</f>
        <v>Carpet</v>
      </c>
      <c r="M391" s="30" t="str">
        <f>F$657</f>
        <v>Borg, Bjorn</v>
      </c>
      <c r="N391" s="30" t="str">
        <f>F$658</f>
        <v>6-4, 6-2, 2-6, 6-4 </v>
      </c>
      <c r="O391" s="30"/>
      <c r="P391" s="30"/>
      <c r="Q391" s="30"/>
      <c r="R391" s="30">
        <v>12</v>
      </c>
      <c r="S391" s="30">
        <f t="shared" si="33"/>
        <v>12</v>
      </c>
      <c r="T391" s="30"/>
      <c r="U391" s="31">
        <f t="shared" si="34"/>
        <v>12</v>
      </c>
    </row>
    <row r="392" spans="2:21" x14ac:dyDescent="0.2">
      <c r="B392" s="51"/>
      <c r="C392" s="25" t="s">
        <v>1058</v>
      </c>
      <c r="D392" s="52"/>
      <c r="E392" s="52"/>
      <c r="F392" s="19" t="s">
        <v>1129</v>
      </c>
      <c r="I392" s="30">
        <f>B$659</f>
        <v>1979</v>
      </c>
      <c r="J392" s="30" t="str">
        <f>C$659</f>
        <v>Tokyo Indoor</v>
      </c>
      <c r="K392" s="30" t="str">
        <f>E$659</f>
        <v>F</v>
      </c>
      <c r="L392" s="30" t="str">
        <f>D$659</f>
        <v>Carpet</v>
      </c>
      <c r="M392" s="30" t="str">
        <f>F$659</f>
        <v>Borg, Bjorn</v>
      </c>
      <c r="N392" s="30" t="str">
        <f>F$660</f>
        <v>6-2, 6-2 </v>
      </c>
      <c r="O392" s="30"/>
      <c r="P392" s="30"/>
      <c r="Q392" s="30"/>
      <c r="R392" s="30">
        <v>12</v>
      </c>
      <c r="S392" s="30">
        <f t="shared" si="33"/>
        <v>12</v>
      </c>
      <c r="T392" s="30"/>
      <c r="U392" s="31">
        <f t="shared" si="34"/>
        <v>12</v>
      </c>
    </row>
    <row r="393" spans="2:21" x14ac:dyDescent="0.2">
      <c r="B393" s="51">
        <v>1990</v>
      </c>
      <c r="C393" s="19" t="s">
        <v>1130</v>
      </c>
      <c r="D393" s="52" t="s">
        <v>582</v>
      </c>
      <c r="E393" s="52" t="s">
        <v>17</v>
      </c>
      <c r="F393" s="19" t="s">
        <v>1120</v>
      </c>
      <c r="I393" s="30">
        <f>B$661</f>
        <v>1979</v>
      </c>
      <c r="J393" s="30" t="str">
        <f>C$661</f>
        <v>Wimbledon</v>
      </c>
      <c r="K393" s="30" t="str">
        <f>E$661</f>
        <v>S</v>
      </c>
      <c r="L393" s="30" t="str">
        <f>D$661</f>
        <v>Grass</v>
      </c>
      <c r="M393" s="30" t="str">
        <f>F$661</f>
        <v>Borg, Bjorn</v>
      </c>
      <c r="N393" s="30" t="str">
        <f>F$662</f>
        <v>6-2, 6-3, 6-2 </v>
      </c>
      <c r="O393" s="30"/>
      <c r="P393" s="30"/>
      <c r="Q393" s="30">
        <v>9</v>
      </c>
      <c r="R393" s="30"/>
      <c r="S393" s="30">
        <f t="shared" si="33"/>
        <v>9</v>
      </c>
      <c r="T393" s="30" t="s">
        <v>565</v>
      </c>
      <c r="U393" s="31">
        <f t="shared" si="34"/>
        <v>18</v>
      </c>
    </row>
    <row r="394" spans="2:21" x14ac:dyDescent="0.2">
      <c r="B394" s="51"/>
      <c r="C394" s="25" t="s">
        <v>1078</v>
      </c>
      <c r="D394" s="52"/>
      <c r="E394" s="52"/>
      <c r="F394" s="19" t="s">
        <v>1097</v>
      </c>
      <c r="I394" s="30">
        <f>B$663</f>
        <v>1979</v>
      </c>
      <c r="J394" s="30" t="str">
        <f>C$663</f>
        <v>Las Vegas</v>
      </c>
      <c r="K394" s="30" t="str">
        <f>E$663</f>
        <v>F</v>
      </c>
      <c r="L394" s="30" t="str">
        <f>D$663</f>
        <v>Hard</v>
      </c>
      <c r="M394" s="30" t="str">
        <f>F$663</f>
        <v>Borg, Bjorn</v>
      </c>
      <c r="N394" s="30" t="str">
        <f>F$664</f>
        <v>6-3, 6-2 </v>
      </c>
      <c r="O394" s="30"/>
      <c r="P394" s="30"/>
      <c r="Q394" s="30"/>
      <c r="R394" s="30">
        <v>12</v>
      </c>
      <c r="S394" s="30">
        <f t="shared" si="33"/>
        <v>12</v>
      </c>
      <c r="T394" s="30"/>
      <c r="U394" s="31">
        <f t="shared" si="34"/>
        <v>12</v>
      </c>
    </row>
    <row r="395" spans="2:21" x14ac:dyDescent="0.2">
      <c r="B395" s="51">
        <v>1989</v>
      </c>
      <c r="C395" s="19" t="s">
        <v>1057</v>
      </c>
      <c r="D395" s="52" t="s">
        <v>585</v>
      </c>
      <c r="E395" s="52" t="s">
        <v>9</v>
      </c>
      <c r="F395" s="19" t="s">
        <v>1123</v>
      </c>
      <c r="I395" s="30">
        <f>B$665</f>
        <v>1979</v>
      </c>
      <c r="J395" s="30" t="str">
        <f>C$665</f>
        <v>Pepsi Grand Slam</v>
      </c>
      <c r="K395" s="30" t="str">
        <f>E$665</f>
        <v>F</v>
      </c>
      <c r="L395" s="30" t="str">
        <f>D$665</f>
        <v>Clay</v>
      </c>
      <c r="M395" s="30" t="str">
        <f>F$665</f>
        <v>Borg, Bjorn</v>
      </c>
      <c r="N395" s="30" t="str">
        <f>F$666</f>
        <v>6-2, 6-3 </v>
      </c>
      <c r="O395" s="30"/>
      <c r="P395" s="30"/>
      <c r="Q395" s="30"/>
      <c r="R395" s="30">
        <v>12</v>
      </c>
      <c r="S395" s="30">
        <f t="shared" si="33"/>
        <v>12</v>
      </c>
      <c r="T395" s="30"/>
      <c r="U395" s="31">
        <f t="shared" si="34"/>
        <v>12</v>
      </c>
    </row>
    <row r="396" spans="2:21" x14ac:dyDescent="0.2">
      <c r="B396" s="51"/>
      <c r="C396" s="25" t="s">
        <v>1058</v>
      </c>
      <c r="D396" s="52"/>
      <c r="E396" s="52"/>
      <c r="F396" s="19" t="s">
        <v>1131</v>
      </c>
      <c r="I396" s="30">
        <f>B$667</f>
        <v>1978</v>
      </c>
      <c r="J396" s="30" t="str">
        <f>C$667</f>
        <v>US Open</v>
      </c>
      <c r="K396" s="30" t="str">
        <f>E$667</f>
        <v>F</v>
      </c>
      <c r="L396" s="30" t="str">
        <f>D$667</f>
        <v>Hard</v>
      </c>
      <c r="M396" s="30" t="str">
        <f>F$667</f>
        <v>Connors, Jimmy</v>
      </c>
      <c r="N396" s="30" t="str">
        <f>F$668</f>
        <v>6-4, 6-2, 6-2 </v>
      </c>
      <c r="O396" s="30"/>
      <c r="P396" s="30"/>
      <c r="Q396" s="30"/>
      <c r="R396" s="30">
        <v>12</v>
      </c>
      <c r="S396" s="30">
        <f t="shared" si="33"/>
        <v>12</v>
      </c>
      <c r="T396" s="30" t="s">
        <v>565</v>
      </c>
      <c r="U396" s="31">
        <f t="shared" si="34"/>
        <v>24</v>
      </c>
    </row>
    <row r="397" spans="2:21" x14ac:dyDescent="0.2">
      <c r="B397" s="51">
        <v>1989</v>
      </c>
      <c r="C397" s="19" t="s">
        <v>1045</v>
      </c>
      <c r="D397" s="52" t="s">
        <v>585</v>
      </c>
      <c r="E397" s="52" t="s">
        <v>1</v>
      </c>
      <c r="F397" s="19" t="s">
        <v>1120</v>
      </c>
      <c r="I397" s="30">
        <f>B$669</f>
        <v>1978</v>
      </c>
      <c r="J397" s="30" t="str">
        <f>C$669</f>
        <v>Wimbledon</v>
      </c>
      <c r="K397" s="30" t="str">
        <f>E$669</f>
        <v>F</v>
      </c>
      <c r="L397" s="30" t="str">
        <f>D$669</f>
        <v>Grass</v>
      </c>
      <c r="M397" s="30" t="str">
        <f>F$669</f>
        <v>Borg, Bjorn</v>
      </c>
      <c r="N397" s="30" t="str">
        <f>F$670</f>
        <v>6-2, 6-2, 6-3 </v>
      </c>
      <c r="O397" s="30"/>
      <c r="P397" s="30"/>
      <c r="Q397" s="30"/>
      <c r="R397" s="30">
        <v>12</v>
      </c>
      <c r="S397" s="30">
        <f t="shared" si="33"/>
        <v>12</v>
      </c>
      <c r="T397" s="30" t="s">
        <v>565</v>
      </c>
      <c r="U397" s="31">
        <f t="shared" si="34"/>
        <v>24</v>
      </c>
    </row>
    <row r="398" spans="2:21" x14ac:dyDescent="0.2">
      <c r="B398" s="51"/>
      <c r="C398" s="25" t="s">
        <v>1046</v>
      </c>
      <c r="D398" s="52"/>
      <c r="E398" s="52"/>
      <c r="F398" s="19" t="s">
        <v>1132</v>
      </c>
      <c r="I398" s="30">
        <f>B$671</f>
        <v>1978</v>
      </c>
      <c r="J398" s="30" t="str">
        <f>C$671</f>
        <v>Pepsi Grand Slam</v>
      </c>
      <c r="K398" s="30" t="str">
        <f>E$671</f>
        <v>F</v>
      </c>
      <c r="L398" s="30" t="str">
        <f>D$671</f>
        <v>Clay</v>
      </c>
      <c r="M398" s="30" t="str">
        <f>F$671</f>
        <v>Borg, Bjorn</v>
      </c>
      <c r="N398" s="30" t="str">
        <f>F$672</f>
        <v>7-6, 3-6, 6-1 </v>
      </c>
      <c r="O398" s="30">
        <v>3</v>
      </c>
      <c r="P398" s="30"/>
      <c r="Q398" s="30"/>
      <c r="R398" s="30">
        <v>12</v>
      </c>
      <c r="S398" s="30">
        <f t="shared" si="33"/>
        <v>15</v>
      </c>
      <c r="T398" s="30"/>
      <c r="U398" s="31">
        <f t="shared" si="34"/>
        <v>15</v>
      </c>
    </row>
    <row r="399" spans="2:21" x14ac:dyDescent="0.2">
      <c r="B399" s="51">
        <v>1989</v>
      </c>
      <c r="C399" s="19" t="s">
        <v>616</v>
      </c>
      <c r="D399" s="52" t="s">
        <v>582</v>
      </c>
      <c r="E399" s="52" t="s">
        <v>1</v>
      </c>
      <c r="F399" s="19" t="s">
        <v>1120</v>
      </c>
      <c r="I399" s="30">
        <f>B$673</f>
        <v>1977</v>
      </c>
      <c r="J399" s="30" t="str">
        <f>C$673</f>
        <v>Masters</v>
      </c>
      <c r="K399" s="30" t="str">
        <f>E$673</f>
        <v>F</v>
      </c>
      <c r="L399" s="30" t="str">
        <f>D$673</f>
        <v>Carpet</v>
      </c>
      <c r="M399" s="30" t="str">
        <f>F$673</f>
        <v>Connors, Jimmy</v>
      </c>
      <c r="N399" s="30" t="str">
        <f>F$674</f>
        <v>6-4, 1-6, 6-4 </v>
      </c>
      <c r="O399" s="30"/>
      <c r="P399" s="30"/>
      <c r="Q399" s="30"/>
      <c r="R399" s="30">
        <v>12</v>
      </c>
      <c r="S399" s="30">
        <f t="shared" si="33"/>
        <v>12</v>
      </c>
      <c r="T399" s="30" t="s">
        <v>565</v>
      </c>
      <c r="U399" s="31">
        <f t="shared" si="34"/>
        <v>24</v>
      </c>
    </row>
    <row r="400" spans="2:21" x14ac:dyDescent="0.2">
      <c r="B400" s="51"/>
      <c r="C400" s="25" t="s">
        <v>1133</v>
      </c>
      <c r="D400" s="52"/>
      <c r="E400" s="52"/>
      <c r="F400" s="19" t="s">
        <v>1134</v>
      </c>
      <c r="I400" s="30">
        <f>B$675</f>
        <v>1977</v>
      </c>
      <c r="J400" s="30" t="str">
        <f>C$675</f>
        <v>Wimbledon</v>
      </c>
      <c r="K400" s="30" t="str">
        <f>E$675</f>
        <v>F</v>
      </c>
      <c r="L400" s="30" t="str">
        <f>D$675</f>
        <v>Grass</v>
      </c>
      <c r="M400" s="30" t="str">
        <f>F$675</f>
        <v>Borg, Bjorn</v>
      </c>
      <c r="N400" s="30" t="str">
        <f>F$676</f>
        <v>3-6, 6-2, 6-1, 5-7, 6-4 </v>
      </c>
      <c r="O400" s="30"/>
      <c r="P400" s="30"/>
      <c r="Q400" s="30"/>
      <c r="R400" s="30">
        <v>12</v>
      </c>
      <c r="S400" s="30">
        <f t="shared" si="33"/>
        <v>12</v>
      </c>
      <c r="T400" s="30" t="s">
        <v>565</v>
      </c>
      <c r="U400" s="31">
        <f t="shared" si="34"/>
        <v>24</v>
      </c>
    </row>
    <row r="401" spans="2:22" x14ac:dyDescent="0.2">
      <c r="I401" s="30">
        <f>B$677</f>
        <v>1977</v>
      </c>
      <c r="J401" s="30" t="str">
        <f>C$677</f>
        <v>Pepsi Grand Slam</v>
      </c>
      <c r="K401" s="30" t="str">
        <f>E$677</f>
        <v>F</v>
      </c>
      <c r="L401" s="30" t="str">
        <f>D$677</f>
        <v>Clay</v>
      </c>
      <c r="M401" s="30" t="str">
        <f>F$677</f>
        <v>Borg, Bjorn</v>
      </c>
      <c r="N401" s="30" t="str">
        <f>F$678</f>
        <v>6-4, 5-7, 6-3 </v>
      </c>
      <c r="O401" s="30"/>
      <c r="P401" s="30"/>
      <c r="Q401" s="30"/>
      <c r="R401" s="30">
        <v>12</v>
      </c>
      <c r="S401" s="30">
        <f t="shared" si="33"/>
        <v>12</v>
      </c>
      <c r="T401" s="30"/>
      <c r="U401" s="31">
        <f t="shared" si="34"/>
        <v>12</v>
      </c>
    </row>
    <row r="402" spans="2:22" x14ac:dyDescent="0.2">
      <c r="B402" s="19" t="s">
        <v>687</v>
      </c>
      <c r="I402" s="30">
        <f>B$679</f>
        <v>1976</v>
      </c>
      <c r="J402" s="30" t="str">
        <f>C$679</f>
        <v>US Open</v>
      </c>
      <c r="K402" s="30" t="str">
        <f>E$679</f>
        <v>F</v>
      </c>
      <c r="L402" s="30" t="str">
        <f>D$679</f>
        <v>Clay</v>
      </c>
      <c r="M402" s="30" t="str">
        <f>F$679</f>
        <v>Connors, Jimmy</v>
      </c>
      <c r="N402" s="30" t="str">
        <f>F$680</f>
        <v>6-4, 3-6, 7-6, 6-4 </v>
      </c>
      <c r="O402" s="30">
        <v>3</v>
      </c>
      <c r="P402" s="30"/>
      <c r="Q402" s="30"/>
      <c r="R402" s="30">
        <v>12</v>
      </c>
      <c r="S402" s="30">
        <f t="shared" si="33"/>
        <v>15</v>
      </c>
      <c r="T402" s="30" t="s">
        <v>565</v>
      </c>
      <c r="U402" s="31">
        <f t="shared" si="34"/>
        <v>30</v>
      </c>
    </row>
    <row r="403" spans="2:22" x14ac:dyDescent="0.2">
      <c r="B403" s="51">
        <v>2003</v>
      </c>
      <c r="C403" s="19" t="s">
        <v>608</v>
      </c>
      <c r="D403" s="52" t="s">
        <v>582</v>
      </c>
      <c r="E403" s="52" t="s">
        <v>166</v>
      </c>
      <c r="F403" s="19" t="s">
        <v>621</v>
      </c>
      <c r="I403" s="30">
        <f>B$681</f>
        <v>1976</v>
      </c>
      <c r="J403" s="30" t="str">
        <f>C$681</f>
        <v>Palm Springs</v>
      </c>
      <c r="K403" s="30" t="str">
        <f>E$681</f>
        <v>S</v>
      </c>
      <c r="L403" s="30" t="str">
        <f>D$681</f>
        <v>Hard</v>
      </c>
      <c r="M403" s="30" t="str">
        <f>F$681</f>
        <v>Connors, Jimmy</v>
      </c>
      <c r="N403" s="30" t="str">
        <f>F$682</f>
        <v>6-4, 6-1 </v>
      </c>
      <c r="O403" s="30"/>
      <c r="P403" s="30"/>
      <c r="Q403" s="30">
        <v>9</v>
      </c>
      <c r="R403" s="30"/>
      <c r="S403" s="30">
        <f t="shared" si="33"/>
        <v>9</v>
      </c>
      <c r="T403" s="30"/>
      <c r="U403" s="31">
        <f t="shared" si="34"/>
        <v>9</v>
      </c>
    </row>
    <row r="404" spans="2:22" x14ac:dyDescent="0.2">
      <c r="B404" s="51"/>
      <c r="C404" s="20" t="s">
        <v>609</v>
      </c>
      <c r="D404" s="52"/>
      <c r="E404" s="52"/>
      <c r="F404" s="19" t="s">
        <v>976</v>
      </c>
      <c r="I404" s="30">
        <f>B$683</f>
        <v>1976</v>
      </c>
      <c r="J404" s="30" t="str">
        <f>C$683</f>
        <v>Philadelphia WCT</v>
      </c>
      <c r="K404" s="30" t="str">
        <f>E$683</f>
        <v>F</v>
      </c>
      <c r="L404" s="30" t="str">
        <f>D$683</f>
        <v>Carpet</v>
      </c>
      <c r="M404" s="30" t="str">
        <f>F$683</f>
        <v>Connors, Jimmy</v>
      </c>
      <c r="N404" s="30" t="str">
        <f>F$684</f>
        <v>7-6(5), 6-4, 6-0 </v>
      </c>
      <c r="O404" s="30">
        <v>3</v>
      </c>
      <c r="P404" s="30"/>
      <c r="Q404" s="30"/>
      <c r="R404" s="30">
        <v>12</v>
      </c>
      <c r="S404" s="30">
        <f t="shared" si="33"/>
        <v>15</v>
      </c>
      <c r="T404" s="30"/>
      <c r="U404" s="31">
        <f t="shared" si="34"/>
        <v>15</v>
      </c>
    </row>
    <row r="405" spans="2:22" x14ac:dyDescent="0.2">
      <c r="B405" s="51">
        <v>2003</v>
      </c>
      <c r="C405" s="19" t="s">
        <v>604</v>
      </c>
      <c r="D405" s="52" t="s">
        <v>582</v>
      </c>
      <c r="E405" s="52" t="s">
        <v>9</v>
      </c>
      <c r="F405" s="19" t="s">
        <v>621</v>
      </c>
      <c r="I405" s="30">
        <f>B$685</f>
        <v>1975</v>
      </c>
      <c r="J405" s="30" t="str">
        <f>C$685</f>
        <v>Stockholm</v>
      </c>
      <c r="K405" s="30" t="str">
        <f>E$685</f>
        <v>S</v>
      </c>
      <c r="L405" s="30" t="str">
        <f>D$685</f>
        <v>Hard</v>
      </c>
      <c r="M405" s="30" t="str">
        <f>F$685</f>
        <v>Connors, Jimmy</v>
      </c>
      <c r="N405" s="30" t="str">
        <f>F$686</f>
        <v>6-2, 7-6 </v>
      </c>
      <c r="O405" s="30">
        <v>3</v>
      </c>
      <c r="P405" s="30"/>
      <c r="Q405" s="30">
        <v>9</v>
      </c>
      <c r="R405" s="30"/>
      <c r="S405" s="30">
        <f t="shared" si="33"/>
        <v>12</v>
      </c>
      <c r="T405" s="30"/>
      <c r="U405" s="31">
        <f t="shared" si="34"/>
        <v>12</v>
      </c>
    </row>
    <row r="406" spans="2:22" x14ac:dyDescent="0.2">
      <c r="B406" s="51"/>
      <c r="C406" s="20" t="s">
        <v>587</v>
      </c>
      <c r="D406" s="52"/>
      <c r="E406" s="52"/>
      <c r="F406" s="19" t="s">
        <v>976</v>
      </c>
      <c r="I406" s="30">
        <f>B$687</f>
        <v>1975</v>
      </c>
      <c r="J406" s="30" t="str">
        <f>C$687</f>
        <v>US Open</v>
      </c>
      <c r="K406" s="30" t="str">
        <f>E$687</f>
        <v>S</v>
      </c>
      <c r="L406" s="30" t="str">
        <f>D$687</f>
        <v>Clay</v>
      </c>
      <c r="M406" s="30" t="str">
        <f>F$687</f>
        <v>Connors, Jimmy</v>
      </c>
      <c r="N406" s="30" t="str">
        <f>F$688</f>
        <v>7-5, 7-5, 7-5 </v>
      </c>
      <c r="O406" s="30"/>
      <c r="P406" s="30"/>
      <c r="Q406" s="30">
        <v>9</v>
      </c>
      <c r="R406" s="30"/>
      <c r="S406" s="30">
        <f t="shared" si="33"/>
        <v>9</v>
      </c>
      <c r="T406" s="30" t="s">
        <v>565</v>
      </c>
      <c r="U406" s="31">
        <f t="shared" si="34"/>
        <v>18</v>
      </c>
    </row>
    <row r="407" spans="2:22" x14ac:dyDescent="0.2">
      <c r="B407" s="51">
        <v>1999</v>
      </c>
      <c r="C407" s="19" t="s">
        <v>600</v>
      </c>
      <c r="D407" s="52" t="s">
        <v>582</v>
      </c>
      <c r="E407" s="52" t="s">
        <v>1</v>
      </c>
      <c r="F407" s="19" t="s">
        <v>621</v>
      </c>
      <c r="I407" s="30">
        <f>B$689</f>
        <v>1974</v>
      </c>
      <c r="J407" s="30" t="str">
        <f>C$689</f>
        <v>Indianapolis</v>
      </c>
      <c r="K407" s="30" t="str">
        <f>E$689</f>
        <v>F</v>
      </c>
      <c r="L407" s="30" t="str">
        <f>D$689</f>
        <v>Clay</v>
      </c>
      <c r="M407" s="30" t="str">
        <f>F$689</f>
        <v>Connors, Jimmy</v>
      </c>
      <c r="N407" s="30" t="str">
        <f>F$690</f>
        <v>5-7, 6-3, 6-4 </v>
      </c>
      <c r="O407" s="30"/>
      <c r="P407" s="30"/>
      <c r="Q407" s="30"/>
      <c r="R407" s="30">
        <v>12</v>
      </c>
      <c r="S407" s="30">
        <f t="shared" si="33"/>
        <v>12</v>
      </c>
      <c r="T407" s="30"/>
      <c r="U407" s="31">
        <f t="shared" si="34"/>
        <v>12</v>
      </c>
    </row>
    <row r="408" spans="2:22" x14ac:dyDescent="0.2">
      <c r="B408" s="51"/>
      <c r="C408" s="20" t="s">
        <v>607</v>
      </c>
      <c r="D408" s="52"/>
      <c r="E408" s="52"/>
      <c r="F408" s="19" t="s">
        <v>980</v>
      </c>
      <c r="I408" s="30">
        <f>B$691</f>
        <v>1973</v>
      </c>
      <c r="J408" s="30" t="str">
        <f>C$691</f>
        <v>Stockholm</v>
      </c>
      <c r="K408" s="30" t="str">
        <f>E$691</f>
        <v>S</v>
      </c>
      <c r="L408" s="30" t="str">
        <f>D$691</f>
        <v>Hard</v>
      </c>
      <c r="M408" s="30" t="str">
        <f>F$691</f>
        <v>Borg, Bjorn</v>
      </c>
      <c r="N408" s="30" t="str">
        <f>F$692</f>
        <v>6-4, 3-6, 7-6 </v>
      </c>
      <c r="O408" s="30">
        <v>3</v>
      </c>
      <c r="P408" s="30"/>
      <c r="Q408" s="30">
        <v>9</v>
      </c>
      <c r="R408" s="30"/>
      <c r="S408" s="30">
        <f t="shared" si="33"/>
        <v>12</v>
      </c>
      <c r="T408" s="30"/>
      <c r="U408" s="31">
        <f t="shared" si="34"/>
        <v>12</v>
      </c>
    </row>
    <row r="409" spans="2:22" x14ac:dyDescent="0.2">
      <c r="B409" s="51">
        <v>1998</v>
      </c>
      <c r="C409" s="19" t="s">
        <v>604</v>
      </c>
      <c r="D409" s="52" t="s">
        <v>582</v>
      </c>
      <c r="E409" s="52" t="s">
        <v>5</v>
      </c>
      <c r="F409" s="19" t="s">
        <v>621</v>
      </c>
      <c r="V409" s="33">
        <f>SUM(U386:U408)</f>
        <v>363</v>
      </c>
    </row>
    <row r="410" spans="2:22" x14ac:dyDescent="0.2">
      <c r="B410" s="51"/>
      <c r="C410" s="20" t="s">
        <v>587</v>
      </c>
      <c r="D410" s="52"/>
      <c r="E410" s="52"/>
      <c r="F410" s="19" t="s">
        <v>1079</v>
      </c>
      <c r="I410" s="19" t="str">
        <f>B$695</f>
        <v>John McEnroe vs. Bjorn Borg (Series tied, 7-7)</v>
      </c>
    </row>
    <row r="411" spans="2:22" x14ac:dyDescent="0.2">
      <c r="B411" s="51">
        <v>1996</v>
      </c>
      <c r="C411" s="19" t="s">
        <v>580</v>
      </c>
      <c r="D411" s="52" t="s">
        <v>582</v>
      </c>
      <c r="E411" s="52" t="s">
        <v>5</v>
      </c>
      <c r="F411" s="19" t="s">
        <v>644</v>
      </c>
      <c r="I411" s="30">
        <f>B$696</f>
        <v>1981</v>
      </c>
      <c r="J411" s="30" t="str">
        <f>C$696</f>
        <v>US Open</v>
      </c>
      <c r="K411" s="30" t="str">
        <f>E$696</f>
        <v>F</v>
      </c>
      <c r="L411" s="30" t="str">
        <f>D$696</f>
        <v>Hard</v>
      </c>
      <c r="M411" s="30" t="str">
        <f>F$696</f>
        <v>McEnroe, John</v>
      </c>
      <c r="N411" s="30" t="str">
        <f>F$697</f>
        <v>4-6, 6-2, 6-4, 6-3 </v>
      </c>
      <c r="O411" s="30"/>
      <c r="P411" s="30"/>
      <c r="Q411" s="30"/>
      <c r="R411" s="30">
        <v>12</v>
      </c>
      <c r="S411" s="30">
        <f t="shared" ref="S411:S424" si="35">SUM(O411:R411)</f>
        <v>12</v>
      </c>
      <c r="T411" s="30" t="s">
        <v>565</v>
      </c>
      <c r="U411" s="31">
        <f t="shared" ref="U411:U424" si="36">IF(T411="Yes",S411*2,S411)</f>
        <v>24</v>
      </c>
    </row>
    <row r="412" spans="2:22" x14ac:dyDescent="0.2">
      <c r="B412" s="51"/>
      <c r="C412" s="20" t="s">
        <v>581</v>
      </c>
      <c r="D412" s="52"/>
      <c r="E412" s="52"/>
      <c r="F412" s="19" t="s">
        <v>1125</v>
      </c>
      <c r="I412" s="30">
        <f>B$698</f>
        <v>1981</v>
      </c>
      <c r="J412" s="30" t="str">
        <f>C$698</f>
        <v>Wimbledon</v>
      </c>
      <c r="K412" s="30" t="str">
        <f>E$698</f>
        <v>F</v>
      </c>
      <c r="L412" s="30" t="str">
        <f>D$698</f>
        <v>Grass</v>
      </c>
      <c r="M412" s="30" t="str">
        <f>F$698</f>
        <v>McEnroe, John</v>
      </c>
      <c r="N412" s="30" t="str">
        <f>F$699</f>
        <v>4-6, 7-6, 7-6, 6-4 </v>
      </c>
      <c r="O412" s="30">
        <v>6</v>
      </c>
      <c r="P412" s="30"/>
      <c r="Q412" s="30"/>
      <c r="R412" s="30">
        <v>12</v>
      </c>
      <c r="S412" s="30">
        <f t="shared" si="35"/>
        <v>18</v>
      </c>
      <c r="T412" s="30" t="s">
        <v>565</v>
      </c>
      <c r="U412" s="31">
        <f t="shared" si="36"/>
        <v>36</v>
      </c>
    </row>
    <row r="413" spans="2:22" x14ac:dyDescent="0.2">
      <c r="B413" s="51">
        <v>1996</v>
      </c>
      <c r="C413" s="19" t="s">
        <v>595</v>
      </c>
      <c r="D413" s="52" t="s">
        <v>582</v>
      </c>
      <c r="E413" s="52" t="s">
        <v>12</v>
      </c>
      <c r="F413" s="19" t="s">
        <v>621</v>
      </c>
      <c r="I413" s="30">
        <f>B$700</f>
        <v>1981</v>
      </c>
      <c r="J413" s="30" t="str">
        <f>C$700</f>
        <v>Milan</v>
      </c>
      <c r="K413" s="30" t="str">
        <f>E$700</f>
        <v>F</v>
      </c>
      <c r="L413" s="30" t="str">
        <f>D$700</f>
        <v>Carpet</v>
      </c>
      <c r="M413" s="30" t="str">
        <f>F$700</f>
        <v>McEnroe, John</v>
      </c>
      <c r="N413" s="30" t="str">
        <f>F$701</f>
        <v>7-6, 6-4 </v>
      </c>
      <c r="O413" s="30">
        <v>3</v>
      </c>
      <c r="P413" s="30"/>
      <c r="Q413" s="30"/>
      <c r="R413" s="30">
        <v>12</v>
      </c>
      <c r="S413" s="30">
        <f t="shared" si="35"/>
        <v>15</v>
      </c>
      <c r="T413" s="30"/>
      <c r="U413" s="31">
        <f t="shared" si="36"/>
        <v>15</v>
      </c>
    </row>
    <row r="414" spans="2:22" x14ac:dyDescent="0.2">
      <c r="B414" s="51"/>
      <c r="C414" s="20" t="s">
        <v>596</v>
      </c>
      <c r="D414" s="52"/>
      <c r="E414" s="52"/>
      <c r="F414" s="19" t="s">
        <v>1141</v>
      </c>
      <c r="I414" s="30">
        <f>B$702</f>
        <v>1980</v>
      </c>
      <c r="J414" s="30" t="str">
        <f>C$702</f>
        <v>Masters</v>
      </c>
      <c r="K414" s="30" t="str">
        <f>E$702</f>
        <v>RR</v>
      </c>
      <c r="L414" s="30" t="str">
        <f>D$702</f>
        <v>Carpet</v>
      </c>
      <c r="M414" s="30" t="str">
        <f>F$702</f>
        <v>Borg, Bjorn</v>
      </c>
      <c r="N414" s="30" t="str">
        <f>F$703</f>
        <v>6-4, 6-7, 7-6 </v>
      </c>
      <c r="O414" s="30">
        <v>6</v>
      </c>
      <c r="P414" s="30"/>
      <c r="Q414" s="30"/>
      <c r="R414" s="30"/>
      <c r="S414" s="30">
        <f t="shared" si="35"/>
        <v>6</v>
      </c>
      <c r="T414" s="30" t="s">
        <v>565</v>
      </c>
      <c r="U414" s="31">
        <f t="shared" si="36"/>
        <v>12</v>
      </c>
    </row>
    <row r="415" spans="2:22" x14ac:dyDescent="0.2">
      <c r="B415" s="51">
        <v>1996</v>
      </c>
      <c r="C415" s="19" t="s">
        <v>588</v>
      </c>
      <c r="D415" s="52" t="s">
        <v>582</v>
      </c>
      <c r="E415" s="52" t="s">
        <v>17</v>
      </c>
      <c r="F415" s="19" t="s">
        <v>644</v>
      </c>
      <c r="I415" s="30">
        <f>B$704</f>
        <v>1980</v>
      </c>
      <c r="J415" s="30" t="str">
        <f>C$704</f>
        <v>Stockholm</v>
      </c>
      <c r="K415" s="30" t="str">
        <f>E$704</f>
        <v>F</v>
      </c>
      <c r="L415" s="30" t="str">
        <f>D$704</f>
        <v>Carpet</v>
      </c>
      <c r="M415" s="30" t="str">
        <f>F$704</f>
        <v>Borg, Bjorn</v>
      </c>
      <c r="N415" s="30" t="str">
        <f>F$705</f>
        <v>6-3, 6-4 </v>
      </c>
      <c r="O415" s="30"/>
      <c r="P415" s="30"/>
      <c r="Q415" s="30"/>
      <c r="R415" s="30">
        <v>12</v>
      </c>
      <c r="S415" s="30">
        <f t="shared" si="35"/>
        <v>12</v>
      </c>
      <c r="T415" s="30"/>
      <c r="U415" s="31">
        <f t="shared" si="36"/>
        <v>12</v>
      </c>
    </row>
    <row r="416" spans="2:22" x14ac:dyDescent="0.2">
      <c r="B416" s="51"/>
      <c r="C416" s="20" t="s">
        <v>587</v>
      </c>
      <c r="D416" s="52"/>
      <c r="E416" s="52"/>
      <c r="F416" s="19" t="s">
        <v>1142</v>
      </c>
      <c r="I416" s="30">
        <f>B$706</f>
        <v>1980</v>
      </c>
      <c r="J416" s="30" t="str">
        <f>C$706</f>
        <v>US Open</v>
      </c>
      <c r="K416" s="30" t="str">
        <f>E$706</f>
        <v>F</v>
      </c>
      <c r="L416" s="30" t="str">
        <f>D$706</f>
        <v>Hard</v>
      </c>
      <c r="M416" s="30" t="str">
        <f>F$706</f>
        <v>McEnroe, John</v>
      </c>
      <c r="N416" s="30" t="str">
        <f>F$707</f>
        <v>7-6, 6-1, 6-7, 5-7, 6-4 </v>
      </c>
      <c r="O416" s="30">
        <v>6</v>
      </c>
      <c r="P416" s="30"/>
      <c r="Q416" s="30"/>
      <c r="R416" s="30">
        <v>12</v>
      </c>
      <c r="S416" s="30">
        <f t="shared" si="35"/>
        <v>18</v>
      </c>
      <c r="T416" s="30" t="s">
        <v>565</v>
      </c>
      <c r="U416" s="31">
        <f t="shared" si="36"/>
        <v>36</v>
      </c>
    </row>
    <row r="417" spans="2:22" x14ac:dyDescent="0.2">
      <c r="B417" s="51">
        <v>1996</v>
      </c>
      <c r="C417" s="19" t="s">
        <v>604</v>
      </c>
      <c r="D417" s="52" t="s">
        <v>582</v>
      </c>
      <c r="E417" s="52" t="s">
        <v>5</v>
      </c>
      <c r="F417" s="19" t="s">
        <v>621</v>
      </c>
      <c r="I417" s="30">
        <f>B$708</f>
        <v>1980</v>
      </c>
      <c r="J417" s="30" t="str">
        <f>C$708</f>
        <v>Wimbledon</v>
      </c>
      <c r="K417" s="30" t="str">
        <f>E$708</f>
        <v>F</v>
      </c>
      <c r="L417" s="30" t="str">
        <f>D$708</f>
        <v>Grass</v>
      </c>
      <c r="M417" s="30" t="str">
        <f>F$708</f>
        <v>Borg, Bjorn</v>
      </c>
      <c r="N417" s="30" t="str">
        <f>F$709</f>
        <v>1-6, 7-5, 6-3, 6-7, 8-6 </v>
      </c>
      <c r="O417" s="30">
        <v>6</v>
      </c>
      <c r="P417" s="30"/>
      <c r="Q417" s="30"/>
      <c r="R417" s="30">
        <v>12</v>
      </c>
      <c r="S417" s="30">
        <f t="shared" si="35"/>
        <v>18</v>
      </c>
      <c r="T417" s="30" t="s">
        <v>565</v>
      </c>
      <c r="U417" s="31">
        <f t="shared" si="36"/>
        <v>36</v>
      </c>
    </row>
    <row r="418" spans="2:22" x14ac:dyDescent="0.2">
      <c r="B418" s="51"/>
      <c r="C418" s="20" t="s">
        <v>587</v>
      </c>
      <c r="D418" s="52"/>
      <c r="E418" s="52"/>
      <c r="F418" s="19" t="s">
        <v>1135</v>
      </c>
      <c r="I418" s="30">
        <f>B$710</f>
        <v>1979</v>
      </c>
      <c r="J418" s="30" t="str">
        <f>C$710</f>
        <v>Masters</v>
      </c>
      <c r="K418" s="30" t="str">
        <f>E$710</f>
        <v>S</v>
      </c>
      <c r="L418" s="30" t="str">
        <f>D$710</f>
        <v>Carpet</v>
      </c>
      <c r="M418" s="30" t="str">
        <f>F$710</f>
        <v>Borg, Bjorn</v>
      </c>
      <c r="N418" s="30" t="str">
        <f>F$711</f>
        <v>6-7, 6-3, 7-6 </v>
      </c>
      <c r="O418" s="30">
        <v>6</v>
      </c>
      <c r="P418" s="30"/>
      <c r="Q418" s="30">
        <v>9</v>
      </c>
      <c r="R418" s="30"/>
      <c r="S418" s="30">
        <f t="shared" si="35"/>
        <v>15</v>
      </c>
      <c r="T418" s="30" t="s">
        <v>565</v>
      </c>
      <c r="U418" s="31">
        <f t="shared" si="36"/>
        <v>30</v>
      </c>
    </row>
    <row r="419" spans="2:22" x14ac:dyDescent="0.2">
      <c r="B419" s="51">
        <v>1996</v>
      </c>
      <c r="C419" s="19" t="s">
        <v>590</v>
      </c>
      <c r="D419" s="52" t="s">
        <v>582</v>
      </c>
      <c r="E419" s="52" t="s">
        <v>5</v>
      </c>
      <c r="F419" s="19" t="s">
        <v>644</v>
      </c>
      <c r="I419" s="30">
        <f>B$712</f>
        <v>1979</v>
      </c>
      <c r="J419" s="30" t="str">
        <f>C$712</f>
        <v>Montreal / Toronto</v>
      </c>
      <c r="K419" s="30" t="str">
        <f>E$712</f>
        <v>F</v>
      </c>
      <c r="L419" s="30" t="str">
        <f>D$712</f>
        <v>Hard</v>
      </c>
      <c r="M419" s="30" t="str">
        <f>F$712</f>
        <v>Borg, Bjorn</v>
      </c>
      <c r="N419" s="30" t="str">
        <f>F$713</f>
        <v>6-3, 6-3 </v>
      </c>
      <c r="O419" s="30"/>
      <c r="P419" s="30"/>
      <c r="Q419" s="30"/>
      <c r="R419" s="30">
        <v>12</v>
      </c>
      <c r="S419" s="30">
        <f t="shared" si="35"/>
        <v>12</v>
      </c>
      <c r="T419" s="30"/>
      <c r="U419" s="31">
        <f t="shared" si="36"/>
        <v>12</v>
      </c>
    </row>
    <row r="420" spans="2:22" x14ac:dyDescent="0.2">
      <c r="B420" s="51"/>
      <c r="C420" s="20" t="s">
        <v>591</v>
      </c>
      <c r="D420" s="52"/>
      <c r="E420" s="52"/>
      <c r="F420" s="19" t="s">
        <v>1136</v>
      </c>
      <c r="I420" s="30">
        <f>B$714</f>
        <v>1979</v>
      </c>
      <c r="J420" s="30" t="str">
        <f>C$714</f>
        <v>Dallas WCT</v>
      </c>
      <c r="K420" s="30" t="str">
        <f>E$714</f>
        <v>F</v>
      </c>
      <c r="L420" s="30" t="str">
        <f>D$714</f>
        <v>Carpet</v>
      </c>
      <c r="M420" s="30" t="str">
        <f>F$714</f>
        <v>McEnroe, John</v>
      </c>
      <c r="N420" s="30" t="str">
        <f>F$715</f>
        <v>7-5, 4-6, 6-2, 7-6 </v>
      </c>
      <c r="O420" s="30">
        <v>3</v>
      </c>
      <c r="P420" s="30"/>
      <c r="Q420" s="30"/>
      <c r="R420" s="30">
        <v>12</v>
      </c>
      <c r="S420" s="30">
        <f t="shared" si="35"/>
        <v>15</v>
      </c>
      <c r="T420" s="30"/>
      <c r="U420" s="31">
        <f t="shared" si="36"/>
        <v>15</v>
      </c>
    </row>
    <row r="421" spans="2:22" x14ac:dyDescent="0.2">
      <c r="B421" s="51">
        <v>1995</v>
      </c>
      <c r="C421" s="19" t="s">
        <v>595</v>
      </c>
      <c r="D421" s="52" t="s">
        <v>582</v>
      </c>
      <c r="E421" s="52" t="s">
        <v>12</v>
      </c>
      <c r="F421" s="19" t="s">
        <v>621</v>
      </c>
      <c r="I421" s="30">
        <f>B$716</f>
        <v>1979</v>
      </c>
      <c r="J421" s="30" t="str">
        <f>C$716</f>
        <v>Rotterdam</v>
      </c>
      <c r="K421" s="30" t="str">
        <f>E$716</f>
        <v>F</v>
      </c>
      <c r="L421" s="30" t="str">
        <f>D$716</f>
        <v>Carpet</v>
      </c>
      <c r="M421" s="30" t="str">
        <f>F$716</f>
        <v>Borg, Bjorn</v>
      </c>
      <c r="N421" s="30" t="str">
        <f>F$717</f>
        <v>6-4, 6-2 </v>
      </c>
      <c r="O421" s="30"/>
      <c r="P421" s="30"/>
      <c r="Q421" s="30"/>
      <c r="R421" s="30">
        <v>12</v>
      </c>
      <c r="S421" s="30">
        <f t="shared" si="35"/>
        <v>12</v>
      </c>
      <c r="T421" s="30"/>
      <c r="U421" s="31">
        <f t="shared" si="36"/>
        <v>12</v>
      </c>
    </row>
    <row r="422" spans="2:22" x14ac:dyDescent="0.2">
      <c r="B422" s="51"/>
      <c r="C422" s="20" t="s">
        <v>596</v>
      </c>
      <c r="D422" s="52"/>
      <c r="E422" s="52"/>
      <c r="F422" s="19" t="s">
        <v>1103</v>
      </c>
      <c r="I422" s="30">
        <f>B$718</f>
        <v>1979</v>
      </c>
      <c r="J422" s="30" t="str">
        <f>C$718</f>
        <v>New Orleans</v>
      </c>
      <c r="K422" s="30" t="str">
        <f>E$718</f>
        <v>S</v>
      </c>
      <c r="L422" s="30" t="str">
        <f>D$718</f>
        <v>Carpet</v>
      </c>
      <c r="M422" s="30" t="str">
        <f>F$718</f>
        <v>McEnroe, John</v>
      </c>
      <c r="N422" s="30" t="str">
        <f>F$719</f>
        <v>5-7, 6-1, 7-6 </v>
      </c>
      <c r="O422" s="30">
        <v>3</v>
      </c>
      <c r="P422" s="30"/>
      <c r="Q422" s="30">
        <v>9</v>
      </c>
      <c r="R422" s="30"/>
      <c r="S422" s="30">
        <f t="shared" si="35"/>
        <v>12</v>
      </c>
      <c r="T422" s="30"/>
      <c r="U422" s="31">
        <f t="shared" si="36"/>
        <v>12</v>
      </c>
    </row>
    <row r="423" spans="2:22" x14ac:dyDescent="0.2">
      <c r="B423" s="51">
        <v>1995</v>
      </c>
      <c r="C423" s="19" t="s">
        <v>614</v>
      </c>
      <c r="D423" s="52" t="s">
        <v>585</v>
      </c>
      <c r="E423" s="52" t="s">
        <v>12</v>
      </c>
      <c r="F423" s="19" t="s">
        <v>644</v>
      </c>
      <c r="I423" s="30">
        <f>B$720</f>
        <v>1979</v>
      </c>
      <c r="J423" s="30" t="str">
        <f>C$720</f>
        <v>Richmond WCT</v>
      </c>
      <c r="K423" s="30" t="str">
        <f>E$720</f>
        <v>S</v>
      </c>
      <c r="L423" s="30" t="str">
        <f>D$720</f>
        <v>Carpet</v>
      </c>
      <c r="M423" s="30" t="str">
        <f>F$720</f>
        <v>Borg, Bjorn</v>
      </c>
      <c r="N423" s="30" t="str">
        <f>F$721</f>
        <v>4-6, 7-6, 6-3 </v>
      </c>
      <c r="O423" s="30">
        <v>3</v>
      </c>
      <c r="P423" s="30"/>
      <c r="Q423" s="30">
        <v>9</v>
      </c>
      <c r="R423" s="30"/>
      <c r="S423" s="30">
        <f t="shared" si="35"/>
        <v>12</v>
      </c>
      <c r="T423" s="30"/>
      <c r="U423" s="31">
        <f t="shared" si="36"/>
        <v>12</v>
      </c>
    </row>
    <row r="424" spans="2:22" x14ac:dyDescent="0.2">
      <c r="B424" s="51"/>
      <c r="C424" s="20" t="s">
        <v>615</v>
      </c>
      <c r="D424" s="52"/>
      <c r="E424" s="52"/>
      <c r="F424" s="19" t="s">
        <v>1137</v>
      </c>
      <c r="I424" s="30">
        <f>B$722</f>
        <v>1978</v>
      </c>
      <c r="J424" s="30" t="str">
        <f>C$722</f>
        <v>Stockholm</v>
      </c>
      <c r="K424" s="30" t="str">
        <f>E$722</f>
        <v>S</v>
      </c>
      <c r="L424" s="30" t="str">
        <f>D$722</f>
        <v>Hard</v>
      </c>
      <c r="M424" s="30" t="str">
        <f>F$722</f>
        <v>McEnroe, John</v>
      </c>
      <c r="N424" s="30" t="str">
        <f>F$723</f>
        <v>6-3, 6-4 </v>
      </c>
      <c r="O424" s="30"/>
      <c r="P424" s="30"/>
      <c r="Q424" s="30">
        <v>9</v>
      </c>
      <c r="R424" s="30"/>
      <c r="S424" s="30">
        <f t="shared" si="35"/>
        <v>9</v>
      </c>
      <c r="T424" s="30"/>
      <c r="U424" s="31">
        <f t="shared" si="36"/>
        <v>9</v>
      </c>
      <c r="V424" s="33">
        <f>SUM(U411:U424)</f>
        <v>273</v>
      </c>
    </row>
    <row r="425" spans="2:22" x14ac:dyDescent="0.2">
      <c r="B425" s="51">
        <v>1995</v>
      </c>
      <c r="C425" s="19" t="s">
        <v>604</v>
      </c>
      <c r="D425" s="52" t="s">
        <v>582</v>
      </c>
      <c r="E425" s="52" t="s">
        <v>12</v>
      </c>
      <c r="F425" s="19" t="s">
        <v>621</v>
      </c>
    </row>
    <row r="426" spans="2:22" x14ac:dyDescent="0.2">
      <c r="B426" s="51"/>
      <c r="C426" s="20" t="s">
        <v>587</v>
      </c>
      <c r="D426" s="52"/>
      <c r="E426" s="52"/>
      <c r="F426" s="19" t="s">
        <v>1138</v>
      </c>
      <c r="I426" s="19" t="str">
        <f>B322</f>
        <v>Stefan Edberg vs. Jim Courier (Courier led, 6-4)</v>
      </c>
    </row>
    <row r="427" spans="2:22" x14ac:dyDescent="0.2">
      <c r="B427" s="51">
        <v>1994</v>
      </c>
      <c r="C427" s="19" t="s">
        <v>592</v>
      </c>
      <c r="D427" s="52" t="s">
        <v>605</v>
      </c>
      <c r="E427" s="52" t="s">
        <v>594</v>
      </c>
      <c r="F427" s="19" t="s">
        <v>621</v>
      </c>
      <c r="I427" s="30">
        <f>B$323</f>
        <v>1995</v>
      </c>
      <c r="J427" s="30" t="str">
        <f>C$323</f>
        <v>Scottsdale</v>
      </c>
      <c r="K427" s="30" t="str">
        <f>E$323</f>
        <v>S</v>
      </c>
      <c r="L427" s="30" t="str">
        <f>D$323</f>
        <v>Hard</v>
      </c>
      <c r="M427" s="30" t="str">
        <f>F$323</f>
        <v>Courier, Jim</v>
      </c>
      <c r="N427" s="30" t="str">
        <f>F$324</f>
        <v>6-4, 6-7 (5), 6-4</v>
      </c>
      <c r="O427" s="30">
        <v>3</v>
      </c>
      <c r="P427" s="30"/>
      <c r="Q427" s="30">
        <v>9</v>
      </c>
      <c r="R427" s="30"/>
      <c r="S427" s="30">
        <f t="shared" ref="S427:S436" si="37">SUM(O427:R427)</f>
        <v>12</v>
      </c>
      <c r="T427" s="30"/>
      <c r="U427" s="31">
        <f t="shared" ref="U427:U436" si="38">IF(T427="Yes",S427*2,S427)</f>
        <v>12</v>
      </c>
    </row>
    <row r="428" spans="2:22" x14ac:dyDescent="0.2">
      <c r="B428" s="51"/>
      <c r="C428" s="20" t="s">
        <v>593</v>
      </c>
      <c r="D428" s="52"/>
      <c r="E428" s="52"/>
      <c r="F428" s="19" t="s">
        <v>984</v>
      </c>
      <c r="I428" s="30">
        <f>B$325</f>
        <v>1993</v>
      </c>
      <c r="J428" s="30" t="str">
        <f>C$325</f>
        <v>Wimbledon</v>
      </c>
      <c r="K428" s="30" t="str">
        <f>E$325</f>
        <v>S</v>
      </c>
      <c r="L428" s="30" t="str">
        <f>D$325</f>
        <v>Grass</v>
      </c>
      <c r="M428" s="30" t="str">
        <f>F$325</f>
        <v>Courier, Jim</v>
      </c>
      <c r="N428" s="30" t="str">
        <f>F$326</f>
        <v>4-6, 6-4, 6-2, 6-4</v>
      </c>
      <c r="O428" s="30"/>
      <c r="P428" s="30"/>
      <c r="Q428" s="30">
        <v>9</v>
      </c>
      <c r="R428" s="30"/>
      <c r="S428" s="30">
        <f t="shared" si="37"/>
        <v>9</v>
      </c>
      <c r="T428" s="30" t="s">
        <v>565</v>
      </c>
      <c r="U428" s="31">
        <f t="shared" si="38"/>
        <v>18</v>
      </c>
    </row>
    <row r="429" spans="2:22" x14ac:dyDescent="0.2">
      <c r="B429" s="51">
        <v>1994</v>
      </c>
      <c r="C429" s="19" t="s">
        <v>580</v>
      </c>
      <c r="D429" s="52" t="s">
        <v>582</v>
      </c>
      <c r="E429" s="52" t="s">
        <v>1</v>
      </c>
      <c r="F429" s="19" t="s">
        <v>621</v>
      </c>
      <c r="I429" s="30">
        <f>B$327</f>
        <v>1993</v>
      </c>
      <c r="J429" s="30" t="str">
        <f>C$327</f>
        <v>Australian Open</v>
      </c>
      <c r="K429" s="30" t="str">
        <f>E$327</f>
        <v>F</v>
      </c>
      <c r="L429" s="30" t="str">
        <f>D$327</f>
        <v>Hard</v>
      </c>
      <c r="M429" s="30" t="str">
        <f>F$327</f>
        <v>Courier, Jim</v>
      </c>
      <c r="N429" s="30" t="str">
        <f>F$328</f>
        <v>6-2, 6-1, 2-6, 7-5</v>
      </c>
      <c r="O429" s="30"/>
      <c r="P429" s="30"/>
      <c r="Q429" s="30"/>
      <c r="R429" s="30">
        <v>12</v>
      </c>
      <c r="S429" s="30">
        <f t="shared" si="37"/>
        <v>12</v>
      </c>
      <c r="T429" s="30" t="s">
        <v>565</v>
      </c>
      <c r="U429" s="31">
        <f t="shared" si="38"/>
        <v>24</v>
      </c>
    </row>
    <row r="430" spans="2:22" x14ac:dyDescent="0.2">
      <c r="B430" s="51"/>
      <c r="C430" s="20" t="s">
        <v>581</v>
      </c>
      <c r="D430" s="52"/>
      <c r="E430" s="52"/>
      <c r="F430" s="19" t="s">
        <v>1139</v>
      </c>
      <c r="I430" s="30">
        <f>B$329</f>
        <v>1992</v>
      </c>
      <c r="J430" s="30" t="str">
        <f>C$329</f>
        <v>Australian Open</v>
      </c>
      <c r="K430" s="30" t="str">
        <f>E$329</f>
        <v>F</v>
      </c>
      <c r="L430" s="30" t="str">
        <f>D$329</f>
        <v>Hard</v>
      </c>
      <c r="M430" s="30" t="str">
        <f>F$329</f>
        <v>Courier, Jim</v>
      </c>
      <c r="N430" s="30" t="str">
        <f>F$330</f>
        <v>6-3, 3-6, 6-4, 6-2</v>
      </c>
      <c r="O430" s="30"/>
      <c r="P430" s="30"/>
      <c r="Q430" s="30"/>
      <c r="R430" s="30">
        <v>12</v>
      </c>
      <c r="S430" s="30">
        <f t="shared" si="37"/>
        <v>12</v>
      </c>
      <c r="T430" s="30" t="s">
        <v>565</v>
      </c>
      <c r="U430" s="31">
        <f t="shared" si="38"/>
        <v>24</v>
      </c>
    </row>
    <row r="431" spans="2:22" x14ac:dyDescent="0.2">
      <c r="B431" s="51">
        <v>1993</v>
      </c>
      <c r="C431" s="19" t="s">
        <v>595</v>
      </c>
      <c r="D431" s="52" t="s">
        <v>582</v>
      </c>
      <c r="E431" s="52" t="s">
        <v>5</v>
      </c>
      <c r="F431" s="19" t="s">
        <v>644</v>
      </c>
      <c r="I431" s="30">
        <f>B$331</f>
        <v>1991</v>
      </c>
      <c r="J431" s="30" t="str">
        <f>C$331</f>
        <v>US Open</v>
      </c>
      <c r="K431" s="30" t="str">
        <f>E$331</f>
        <v>F</v>
      </c>
      <c r="L431" s="30" t="str">
        <f>D$331</f>
        <v>Hard</v>
      </c>
      <c r="M431" s="30" t="str">
        <f>F$331</f>
        <v>Edberg, Stefan</v>
      </c>
      <c r="N431" s="30" t="str">
        <f>F$332</f>
        <v>6-2, 6-4, 6-0</v>
      </c>
      <c r="O431" s="30"/>
      <c r="P431" s="30"/>
      <c r="Q431" s="30"/>
      <c r="R431" s="30">
        <v>12</v>
      </c>
      <c r="S431" s="30">
        <f t="shared" si="37"/>
        <v>12</v>
      </c>
      <c r="T431" s="30" t="s">
        <v>565</v>
      </c>
      <c r="U431" s="31">
        <f t="shared" si="38"/>
        <v>24</v>
      </c>
    </row>
    <row r="432" spans="2:22" x14ac:dyDescent="0.2">
      <c r="B432" s="51"/>
      <c r="C432" s="20" t="s">
        <v>596</v>
      </c>
      <c r="D432" s="52"/>
      <c r="E432" s="52"/>
      <c r="F432" s="19" t="s">
        <v>1140</v>
      </c>
      <c r="I432" s="30">
        <f>B$333</f>
        <v>1991</v>
      </c>
      <c r="J432" s="30" t="str">
        <f>C$333</f>
        <v>French Open</v>
      </c>
      <c r="K432" s="30" t="str">
        <f>E$333</f>
        <v>Q</v>
      </c>
      <c r="L432" s="30" t="str">
        <f>D$333</f>
        <v>Clay</v>
      </c>
      <c r="M432" s="30" t="str">
        <f>F$333</f>
        <v>Courier, Jim</v>
      </c>
      <c r="N432" s="30" t="str">
        <f>F$334</f>
        <v>6-4, 2-6, 6-3, 6-4</v>
      </c>
      <c r="O432" s="30"/>
      <c r="P432" s="30">
        <v>6</v>
      </c>
      <c r="Q432" s="30"/>
      <c r="R432" s="30"/>
      <c r="S432" s="30">
        <f t="shared" si="37"/>
        <v>6</v>
      </c>
      <c r="T432" s="30" t="s">
        <v>565</v>
      </c>
      <c r="U432" s="31">
        <f t="shared" si="38"/>
        <v>12</v>
      </c>
    </row>
    <row r="433" spans="2:22" x14ac:dyDescent="0.2">
      <c r="B433" s="51">
        <v>1993</v>
      </c>
      <c r="C433" s="19" t="s">
        <v>600</v>
      </c>
      <c r="D433" s="52" t="s">
        <v>582</v>
      </c>
      <c r="E433" s="52" t="s">
        <v>1</v>
      </c>
      <c r="F433" s="19" t="s">
        <v>621</v>
      </c>
      <c r="I433" s="30">
        <f>B$335</f>
        <v>1991</v>
      </c>
      <c r="J433" s="30" t="str">
        <f>C$335</f>
        <v>Australian Open</v>
      </c>
      <c r="K433" s="30" t="str">
        <f>E$335</f>
        <v>R16</v>
      </c>
      <c r="L433" s="30" t="str">
        <f>D$335</f>
        <v>Hard</v>
      </c>
      <c r="M433" s="30" t="str">
        <f>F$335</f>
        <v>Edberg, Stefan</v>
      </c>
      <c r="N433" s="30" t="str">
        <f>F$336</f>
        <v>4-6, 6-0, 6-4, 5-7, 6-2</v>
      </c>
      <c r="O433" s="30"/>
      <c r="P433" s="30"/>
      <c r="Q433" s="30"/>
      <c r="R433" s="30"/>
      <c r="S433" s="30">
        <f t="shared" si="37"/>
        <v>0</v>
      </c>
      <c r="T433" s="30" t="s">
        <v>565</v>
      </c>
      <c r="U433" s="31">
        <f t="shared" si="38"/>
        <v>0</v>
      </c>
    </row>
    <row r="434" spans="2:22" x14ac:dyDescent="0.2">
      <c r="B434" s="51"/>
      <c r="C434" s="20" t="s">
        <v>607</v>
      </c>
      <c r="D434" s="52"/>
      <c r="E434" s="52"/>
      <c r="F434" s="19" t="s">
        <v>1143</v>
      </c>
      <c r="I434" s="30">
        <f>B$337</f>
        <v>1990</v>
      </c>
      <c r="J434" s="30" t="str">
        <f>C$337</f>
        <v>ATP Masters Series Indian Wells</v>
      </c>
      <c r="K434" s="30" t="str">
        <f>E$337</f>
        <v>S</v>
      </c>
      <c r="L434" s="30" t="str">
        <f>D$337</f>
        <v>Hard</v>
      </c>
      <c r="M434" s="30" t="str">
        <f>F$337</f>
        <v>Edberg, Stefan</v>
      </c>
      <c r="N434" s="30" t="str">
        <f>F$338</f>
        <v>6-4, 6-1 </v>
      </c>
      <c r="O434" s="30"/>
      <c r="P434" s="30"/>
      <c r="Q434" s="30">
        <v>9</v>
      </c>
      <c r="R434" s="30"/>
      <c r="S434" s="30">
        <f t="shared" si="37"/>
        <v>9</v>
      </c>
      <c r="T434" s="30"/>
      <c r="U434" s="31">
        <f t="shared" si="38"/>
        <v>9</v>
      </c>
    </row>
    <row r="435" spans="2:22" x14ac:dyDescent="0.2">
      <c r="B435" s="51">
        <v>1992</v>
      </c>
      <c r="C435" s="19" t="s">
        <v>647</v>
      </c>
      <c r="D435" s="52" t="s">
        <v>605</v>
      </c>
      <c r="E435" s="52" t="s">
        <v>1</v>
      </c>
      <c r="F435" s="19" t="s">
        <v>644</v>
      </c>
      <c r="I435" s="30">
        <f>B$339</f>
        <v>1989</v>
      </c>
      <c r="J435" s="30" t="str">
        <f>C$339</f>
        <v>Stockholm</v>
      </c>
      <c r="K435" s="30" t="str">
        <f>E$339</f>
        <v>Q</v>
      </c>
      <c r="L435" s="30" t="str">
        <f>D$339</f>
        <v>Carpet</v>
      </c>
      <c r="M435" s="30" t="str">
        <f>F$339</f>
        <v>Edberg, Stefan</v>
      </c>
      <c r="N435" s="30" t="str">
        <f>F$340</f>
        <v>3-6, 6-3, 6-4 </v>
      </c>
      <c r="O435" s="30"/>
      <c r="P435" s="30">
        <v>6</v>
      </c>
      <c r="Q435" s="30"/>
      <c r="R435" s="30"/>
      <c r="S435" s="30">
        <f t="shared" si="37"/>
        <v>6</v>
      </c>
      <c r="T435" s="30"/>
      <c r="U435" s="31">
        <f t="shared" si="38"/>
        <v>6</v>
      </c>
    </row>
    <row r="436" spans="2:22" x14ac:dyDescent="0.2">
      <c r="B436" s="51"/>
      <c r="C436" s="20" t="s">
        <v>593</v>
      </c>
      <c r="D436" s="52"/>
      <c r="E436" s="52"/>
      <c r="F436" s="19" t="s">
        <v>976</v>
      </c>
      <c r="I436" s="30">
        <f>B$341</f>
        <v>1989</v>
      </c>
      <c r="J436" s="30" t="str">
        <f>C$341</f>
        <v>Basel</v>
      </c>
      <c r="K436" s="30" t="str">
        <f>E$341</f>
        <v>F</v>
      </c>
      <c r="L436" s="30" t="str">
        <f>D$341</f>
        <v>Hard</v>
      </c>
      <c r="M436" s="30" t="str">
        <f>F$341</f>
        <v>Courier, Jim</v>
      </c>
      <c r="N436" s="30" t="str">
        <f>F$342</f>
        <v>7-6, 3-6, 2-6, 6-0, 7-5 </v>
      </c>
      <c r="O436" s="30">
        <v>3</v>
      </c>
      <c r="P436" s="30"/>
      <c r="Q436" s="30"/>
      <c r="R436" s="30">
        <v>12</v>
      </c>
      <c r="S436" s="30">
        <f t="shared" si="37"/>
        <v>15</v>
      </c>
      <c r="T436" s="30"/>
      <c r="U436" s="31">
        <f t="shared" si="38"/>
        <v>15</v>
      </c>
      <c r="V436" s="33">
        <f>SUM(U427:U436)</f>
        <v>144</v>
      </c>
    </row>
    <row r="437" spans="2:22" x14ac:dyDescent="0.2">
      <c r="B437" s="51">
        <v>1990</v>
      </c>
      <c r="C437" s="19" t="s">
        <v>600</v>
      </c>
      <c r="D437" s="52" t="s">
        <v>582</v>
      </c>
      <c r="E437" s="52" t="s">
        <v>17</v>
      </c>
      <c r="F437" s="19" t="s">
        <v>644</v>
      </c>
    </row>
    <row r="438" spans="2:22" x14ac:dyDescent="0.2">
      <c r="B438" s="51"/>
      <c r="C438" s="20" t="s">
        <v>601</v>
      </c>
      <c r="D438" s="52"/>
      <c r="E438" s="52"/>
      <c r="F438" s="19" t="s">
        <v>689</v>
      </c>
      <c r="I438" s="19" t="str">
        <f>B$726</f>
        <v>Ivan Lendl vs. Bjorn Borg (Borg led, 6-2)</v>
      </c>
    </row>
    <row r="439" spans="2:22" x14ac:dyDescent="0.2">
      <c r="B439" s="51">
        <v>1990</v>
      </c>
      <c r="C439" s="19" t="s">
        <v>656</v>
      </c>
      <c r="D439" s="52" t="s">
        <v>582</v>
      </c>
      <c r="E439" s="52" t="s">
        <v>5</v>
      </c>
      <c r="F439" s="19" t="s">
        <v>621</v>
      </c>
      <c r="I439" s="30">
        <f>B$727</f>
        <v>1981</v>
      </c>
      <c r="J439" s="30" t="str">
        <f>C$727</f>
        <v>Stuttgart Outdoor</v>
      </c>
      <c r="K439" s="30" t="str">
        <f>E$727</f>
        <v>F</v>
      </c>
      <c r="L439" s="30" t="str">
        <f>D$727</f>
        <v>Clay</v>
      </c>
      <c r="M439" s="30" t="str">
        <f>F$727</f>
        <v>Borg, Bjorn</v>
      </c>
      <c r="N439" s="30" t="str">
        <f>F$728</f>
        <v>1-6, 7-6, 6-2, 6-4 </v>
      </c>
      <c r="O439" s="30">
        <v>3</v>
      </c>
      <c r="P439" s="30"/>
      <c r="Q439" s="30"/>
      <c r="R439" s="30">
        <v>12</v>
      </c>
      <c r="S439" s="30">
        <f t="shared" ref="S439:S446" si="39">SUM(O439:R439)</f>
        <v>15</v>
      </c>
      <c r="T439" s="30"/>
      <c r="U439" s="31">
        <f t="shared" ref="U439:U446" si="40">IF(T439="Yes",S439*2,S439)</f>
        <v>15</v>
      </c>
    </row>
    <row r="440" spans="2:22" x14ac:dyDescent="0.2">
      <c r="B440" s="51"/>
      <c r="C440" s="20" t="s">
        <v>657</v>
      </c>
      <c r="D440" s="52"/>
      <c r="E440" s="52"/>
      <c r="F440" s="19" t="s">
        <v>636</v>
      </c>
      <c r="I440" s="30">
        <f>B$729</f>
        <v>1981</v>
      </c>
      <c r="J440" s="30" t="str">
        <f>C$729</f>
        <v>French Open</v>
      </c>
      <c r="K440" s="30" t="str">
        <f>E$729</f>
        <v>F</v>
      </c>
      <c r="L440" s="30" t="str">
        <f>D$729</f>
        <v>Clay</v>
      </c>
      <c r="M440" s="30" t="str">
        <f>F$729</f>
        <v>Borg, Bjorn</v>
      </c>
      <c r="N440" s="30" t="str">
        <f>F$730</f>
        <v>6-1, 4-6, 6-2, 3-6, 6-1 </v>
      </c>
      <c r="O440" s="30"/>
      <c r="P440" s="30"/>
      <c r="Q440" s="30"/>
      <c r="R440" s="30">
        <v>12</v>
      </c>
      <c r="S440" s="30">
        <f t="shared" si="39"/>
        <v>12</v>
      </c>
      <c r="T440" s="30" t="s">
        <v>565</v>
      </c>
      <c r="U440" s="31">
        <f t="shared" si="40"/>
        <v>24</v>
      </c>
    </row>
    <row r="441" spans="2:22" x14ac:dyDescent="0.2">
      <c r="B441" s="51">
        <v>1990</v>
      </c>
      <c r="C441" s="19" t="s">
        <v>1057</v>
      </c>
      <c r="D441" s="52" t="s">
        <v>585</v>
      </c>
      <c r="E441" s="52" t="s">
        <v>17</v>
      </c>
      <c r="F441" s="19" t="s">
        <v>621</v>
      </c>
      <c r="I441" s="30">
        <f>B$731</f>
        <v>1980</v>
      </c>
      <c r="J441" s="30" t="str">
        <f>C$731</f>
        <v>Masters</v>
      </c>
      <c r="K441" s="30" t="str">
        <f>E$731</f>
        <v>F</v>
      </c>
      <c r="L441" s="30" t="str">
        <f>D$731</f>
        <v>Carpet</v>
      </c>
      <c r="M441" s="30" t="str">
        <f>F$731</f>
        <v>Borg, Bjorn</v>
      </c>
      <c r="N441" s="30" t="str">
        <f>F$732</f>
        <v>6-4, 6-2, 6-2 </v>
      </c>
      <c r="O441" s="30"/>
      <c r="P441" s="30"/>
      <c r="Q441" s="30"/>
      <c r="R441" s="30">
        <v>12</v>
      </c>
      <c r="S441" s="30">
        <f t="shared" si="39"/>
        <v>12</v>
      </c>
      <c r="T441" s="30" t="s">
        <v>565</v>
      </c>
      <c r="U441" s="31">
        <f t="shared" si="40"/>
        <v>24</v>
      </c>
    </row>
    <row r="442" spans="2:22" x14ac:dyDescent="0.2">
      <c r="B442" s="51"/>
      <c r="C442" s="20" t="s">
        <v>611</v>
      </c>
      <c r="D442" s="52"/>
      <c r="E442" s="52"/>
      <c r="F442" s="19" t="s">
        <v>690</v>
      </c>
      <c r="I442" s="30">
        <f>B$733</f>
        <v>1980</v>
      </c>
      <c r="J442" s="30" t="str">
        <f>C$733</f>
        <v>Basel</v>
      </c>
      <c r="K442" s="30" t="str">
        <f>E$733</f>
        <v>F</v>
      </c>
      <c r="L442" s="30" t="str">
        <f>D$733</f>
        <v>Hard</v>
      </c>
      <c r="M442" s="30" t="str">
        <f>F$733</f>
        <v>Lendl, Ivan</v>
      </c>
      <c r="N442" s="30" t="str">
        <f>F$734</f>
        <v>6-3, 6-2, 5-7, 0-6, 6-4 </v>
      </c>
      <c r="O442" s="30"/>
      <c r="P442" s="30"/>
      <c r="Q442" s="30"/>
      <c r="R442" s="30">
        <v>12</v>
      </c>
      <c r="S442" s="30">
        <f t="shared" si="39"/>
        <v>12</v>
      </c>
      <c r="T442" s="30"/>
      <c r="U442" s="31">
        <f t="shared" si="40"/>
        <v>12</v>
      </c>
    </row>
    <row r="443" spans="2:22" x14ac:dyDescent="0.2">
      <c r="B443" s="51">
        <v>1988</v>
      </c>
      <c r="C443" s="19" t="s">
        <v>580</v>
      </c>
      <c r="D443" s="52" t="s">
        <v>582</v>
      </c>
      <c r="E443" s="52" t="s">
        <v>1</v>
      </c>
      <c r="F443" s="19" t="s">
        <v>621</v>
      </c>
      <c r="I443" s="30">
        <f>B$735</f>
        <v>1980</v>
      </c>
      <c r="J443" s="30" t="str">
        <f>C$735</f>
        <v>Montreal / Toronto</v>
      </c>
      <c r="K443" s="30" t="str">
        <f>E$735</f>
        <v>F</v>
      </c>
      <c r="L443" s="30" t="str">
        <f>D$735</f>
        <v>Hard</v>
      </c>
      <c r="M443" s="30" t="str">
        <f>F$735</f>
        <v>Lendl, Ivan</v>
      </c>
      <c r="N443" s="30" t="str">
        <f>F$736</f>
        <v>4-6, 5-4 RET </v>
      </c>
      <c r="O443" s="30"/>
      <c r="P443" s="30"/>
      <c r="Q443" s="30"/>
      <c r="R443" s="30">
        <v>12</v>
      </c>
      <c r="S443" s="30">
        <f t="shared" si="39"/>
        <v>12</v>
      </c>
      <c r="T443" s="30"/>
      <c r="U443" s="31">
        <f t="shared" si="40"/>
        <v>12</v>
      </c>
    </row>
    <row r="444" spans="2:22" x14ac:dyDescent="0.2">
      <c r="B444" s="51"/>
      <c r="C444" s="20" t="s">
        <v>581</v>
      </c>
      <c r="D444" s="52"/>
      <c r="E444" s="52"/>
      <c r="F444" s="19" t="s">
        <v>691</v>
      </c>
      <c r="I444" s="30">
        <f>B$737</f>
        <v>1980</v>
      </c>
      <c r="J444" s="30" t="str">
        <f>C$737</f>
        <v>Monte Carlo</v>
      </c>
      <c r="K444" s="30" t="str">
        <f>E$737</f>
        <v>R16</v>
      </c>
      <c r="L444" s="30" t="str">
        <f>D$737</f>
        <v>Clay</v>
      </c>
      <c r="M444" s="30" t="str">
        <f>F$737</f>
        <v>Borg, Bjorn</v>
      </c>
      <c r="N444" s="30" t="str">
        <f>F$738</f>
        <v>6-2, 6-2 </v>
      </c>
      <c r="O444" s="30"/>
      <c r="P444" s="30"/>
      <c r="Q444" s="30"/>
      <c r="R444" s="30"/>
      <c r="S444" s="30">
        <f t="shared" si="39"/>
        <v>0</v>
      </c>
      <c r="T444" s="30"/>
      <c r="U444" s="31">
        <f t="shared" si="40"/>
        <v>0</v>
      </c>
    </row>
    <row r="445" spans="2:22" x14ac:dyDescent="0.2">
      <c r="B445" s="51">
        <v>1988</v>
      </c>
      <c r="C445" s="19" t="s">
        <v>692</v>
      </c>
      <c r="D445" s="52" t="s">
        <v>585</v>
      </c>
      <c r="E445" s="52" t="s">
        <v>1</v>
      </c>
      <c r="F445" s="19" t="s">
        <v>621</v>
      </c>
      <c r="I445" s="30">
        <f>B$739</f>
        <v>1979</v>
      </c>
      <c r="J445" s="30" t="str">
        <f>C$739</f>
        <v>CZE vs. SWE Europe Zone</v>
      </c>
      <c r="K445" s="30" t="str">
        <f>E$739</f>
        <v>RR</v>
      </c>
      <c r="L445" s="30" t="str">
        <f>D$739</f>
        <v>Clay</v>
      </c>
      <c r="M445" s="30" t="str">
        <f>F$739</f>
        <v>Borg, Bjorn</v>
      </c>
      <c r="N445" s="30" t="str">
        <f>F$740</f>
        <v>6-4, 7-5, 6-2 </v>
      </c>
      <c r="O445" s="30"/>
      <c r="P445" s="30"/>
      <c r="Q445" s="30"/>
      <c r="R445" s="30"/>
      <c r="S445" s="30">
        <f t="shared" si="39"/>
        <v>0</v>
      </c>
      <c r="T445" s="30"/>
      <c r="U445" s="31">
        <f t="shared" si="40"/>
        <v>0</v>
      </c>
    </row>
    <row r="446" spans="2:22" x14ac:dyDescent="0.2">
      <c r="B446" s="51"/>
      <c r="C446" s="20" t="s">
        <v>581</v>
      </c>
      <c r="D446" s="52"/>
      <c r="E446" s="52"/>
      <c r="F446" s="20" t="s">
        <v>678</v>
      </c>
      <c r="I446" s="30">
        <f>B$741</f>
        <v>1979</v>
      </c>
      <c r="J446" s="30" t="str">
        <f>C$741</f>
        <v>Montreal / Toronto</v>
      </c>
      <c r="K446" s="30" t="str">
        <f>E$741</f>
        <v>S</v>
      </c>
      <c r="L446" s="30" t="str">
        <f>D$741</f>
        <v>Hard</v>
      </c>
      <c r="M446" s="30" t="str">
        <f>F$741</f>
        <v>Borg, Bjorn</v>
      </c>
      <c r="N446" s="30" t="str">
        <f>F$742</f>
        <v>6-3, 6-1 </v>
      </c>
      <c r="O446" s="30"/>
      <c r="P446" s="30"/>
      <c r="Q446" s="30">
        <v>9</v>
      </c>
      <c r="R446" s="30"/>
      <c r="S446" s="30">
        <f t="shared" si="39"/>
        <v>9</v>
      </c>
      <c r="T446" s="30"/>
      <c r="U446" s="31">
        <f t="shared" si="40"/>
        <v>9</v>
      </c>
      <c r="V446" s="33">
        <f>SUM(U439:U446)</f>
        <v>96</v>
      </c>
    </row>
    <row r="448" spans="2:22" x14ac:dyDescent="0.2">
      <c r="I448" s="19" t="str">
        <f>B$745</f>
        <v>Roger Federer vs. Novak Djokovic (Tied 22-all at the end of the 2015 ATP Season)</v>
      </c>
    </row>
    <row r="449" spans="2:21" x14ac:dyDescent="0.2">
      <c r="B449" s="19" t="s">
        <v>743</v>
      </c>
      <c r="I449" s="30">
        <f>B$746</f>
        <v>2015</v>
      </c>
      <c r="J449" s="30" t="str">
        <f>C$746</f>
        <v>2015 Barclay's ATP Tour Finals</v>
      </c>
      <c r="K449" s="30" t="str">
        <f>E$746</f>
        <v>F</v>
      </c>
      <c r="L449" s="30" t="str">
        <f>D$746</f>
        <v>Hard</v>
      </c>
      <c r="M449" s="30" t="str">
        <f>F$746</f>
        <v>Djokovic, Novak</v>
      </c>
      <c r="N449" s="30" t="str">
        <f>F$747</f>
        <v>6-3, 6-4</v>
      </c>
      <c r="O449" s="30"/>
      <c r="P449" s="30"/>
      <c r="Q449" s="30"/>
      <c r="R449" s="30">
        <v>12</v>
      </c>
      <c r="S449" s="30">
        <f t="shared" ref="S449:S492" si="41">SUM(O449:R449)</f>
        <v>12</v>
      </c>
      <c r="T449" s="30" t="s">
        <v>565</v>
      </c>
      <c r="U449" s="31">
        <f t="shared" ref="U449:U492" si="42">IF(T449="Yes",S449*2,S449)</f>
        <v>24</v>
      </c>
    </row>
    <row r="450" spans="2:21" x14ac:dyDescent="0.2">
      <c r="B450" s="51">
        <v>1999</v>
      </c>
      <c r="C450" s="19" t="s">
        <v>645</v>
      </c>
      <c r="D450" s="52" t="s">
        <v>582</v>
      </c>
      <c r="E450" s="52" t="s">
        <v>9</v>
      </c>
      <c r="F450" s="19" t="s">
        <v>629</v>
      </c>
      <c r="I450" s="30">
        <f>B$748</f>
        <v>2015</v>
      </c>
      <c r="J450" s="30" t="str">
        <f>C$748</f>
        <v>2015 Barclay's ATP Tour Finals</v>
      </c>
      <c r="K450" s="30" t="str">
        <f>E$748</f>
        <v>RR</v>
      </c>
      <c r="L450" s="30" t="str">
        <f>D$748</f>
        <v>Hard</v>
      </c>
      <c r="M450" s="30" t="str">
        <f>F$748</f>
        <v>Federer, Roger</v>
      </c>
      <c r="N450" s="30" t="str">
        <f>F$749</f>
        <v>7-5, 6-2</v>
      </c>
      <c r="O450" s="30"/>
      <c r="P450" s="30"/>
      <c r="Q450" s="30"/>
      <c r="R450" s="30"/>
      <c r="S450" s="30">
        <f t="shared" si="41"/>
        <v>0</v>
      </c>
      <c r="T450" s="30" t="s">
        <v>565</v>
      </c>
      <c r="U450" s="31">
        <f t="shared" si="42"/>
        <v>0</v>
      </c>
    </row>
    <row r="451" spans="2:21" x14ac:dyDescent="0.2">
      <c r="B451" s="51"/>
      <c r="C451" s="20" t="s">
        <v>646</v>
      </c>
      <c r="D451" s="52"/>
      <c r="E451" s="52"/>
      <c r="F451" s="19" t="s">
        <v>1144</v>
      </c>
      <c r="I451" s="30">
        <f>B$750</f>
        <v>2015</v>
      </c>
      <c r="J451" s="30" t="str">
        <f>C$750</f>
        <v>U.S. Open</v>
      </c>
      <c r="K451" s="30" t="str">
        <f>E$750</f>
        <v>F</v>
      </c>
      <c r="L451" s="30" t="str">
        <f>D$750</f>
        <v>Hard</v>
      </c>
      <c r="M451" s="30" t="str">
        <f>F$750</f>
        <v>Djokovic, Novak</v>
      </c>
      <c r="N451" s="30" t="str">
        <f>F$751</f>
        <v>6-4, 5-7, 6-4, 6-4</v>
      </c>
      <c r="O451" s="30"/>
      <c r="P451" s="30"/>
      <c r="Q451" s="30"/>
      <c r="R451" s="30">
        <v>12</v>
      </c>
      <c r="S451" s="30">
        <f t="shared" si="41"/>
        <v>12</v>
      </c>
      <c r="T451" s="30" t="s">
        <v>565</v>
      </c>
      <c r="U451" s="31">
        <f t="shared" si="42"/>
        <v>24</v>
      </c>
    </row>
    <row r="452" spans="2:21" x14ac:dyDescent="0.2">
      <c r="B452" s="51">
        <v>1998</v>
      </c>
      <c r="C452" s="19" t="s">
        <v>656</v>
      </c>
      <c r="D452" s="52" t="s">
        <v>582</v>
      </c>
      <c r="E452" s="52" t="s">
        <v>17</v>
      </c>
      <c r="F452" s="19" t="s">
        <v>644</v>
      </c>
      <c r="I452" s="30">
        <f>B$752</f>
        <v>2015</v>
      </c>
      <c r="J452" s="30" t="str">
        <f>C$752</f>
        <v>ATP World Tour Masters 1000 Cincinnati</v>
      </c>
      <c r="K452" s="30" t="str">
        <f>E$752</f>
        <v>F</v>
      </c>
      <c r="L452" s="30" t="str">
        <f>D$752</f>
        <v>Hard</v>
      </c>
      <c r="M452" s="30" t="str">
        <f>F$752</f>
        <v>Federer, Roger</v>
      </c>
      <c r="N452" s="30" t="str">
        <f>F$753</f>
        <v>7-6 (1), 6-3</v>
      </c>
      <c r="O452" s="30">
        <v>3</v>
      </c>
      <c r="P452" s="30"/>
      <c r="Q452" s="30"/>
      <c r="R452" s="30">
        <v>12</v>
      </c>
      <c r="S452" s="30">
        <f t="shared" si="41"/>
        <v>15</v>
      </c>
      <c r="T452" s="30"/>
      <c r="U452" s="31">
        <f t="shared" si="42"/>
        <v>15</v>
      </c>
    </row>
    <row r="453" spans="2:21" x14ac:dyDescent="0.2">
      <c r="B453" s="51"/>
      <c r="C453" s="20" t="s">
        <v>657</v>
      </c>
      <c r="D453" s="52"/>
      <c r="E453" s="52"/>
      <c r="F453" s="19" t="s">
        <v>1053</v>
      </c>
      <c r="I453" s="30">
        <f>B$754</f>
        <v>2015</v>
      </c>
      <c r="J453" s="30" t="str">
        <f>C$754</f>
        <v>Wimbledon</v>
      </c>
      <c r="K453" s="30" t="str">
        <f>E$754</f>
        <v>F</v>
      </c>
      <c r="L453" s="30" t="str">
        <f>D$754</f>
        <v>Grass</v>
      </c>
      <c r="M453" s="30" t="str">
        <f>F$754</f>
        <v>Djokovic, Novak</v>
      </c>
      <c r="N453" s="30" t="str">
        <f>F$755</f>
        <v>7-6 (1), 6-7 (10), 6-4, 6-3</v>
      </c>
      <c r="O453" s="30">
        <v>6</v>
      </c>
      <c r="P453" s="30"/>
      <c r="Q453" s="30"/>
      <c r="R453" s="30">
        <v>12</v>
      </c>
      <c r="S453" s="30">
        <f t="shared" si="41"/>
        <v>18</v>
      </c>
      <c r="T453" s="30" t="s">
        <v>565</v>
      </c>
      <c r="U453" s="31">
        <f t="shared" si="42"/>
        <v>36</v>
      </c>
    </row>
    <row r="454" spans="2:21" x14ac:dyDescent="0.2">
      <c r="B454" s="51">
        <v>1998</v>
      </c>
      <c r="C454" s="19" t="s">
        <v>740</v>
      </c>
      <c r="D454" s="52" t="s">
        <v>585</v>
      </c>
      <c r="E454" s="52" t="s">
        <v>12</v>
      </c>
      <c r="F454" s="19" t="s">
        <v>629</v>
      </c>
      <c r="I454" s="30">
        <f>B$756</f>
        <v>2015</v>
      </c>
      <c r="J454" s="30" t="str">
        <f>C$756</f>
        <v>ATP World Tour Masters 1000 Rome</v>
      </c>
      <c r="K454" s="30" t="str">
        <f>E$756</f>
        <v>F</v>
      </c>
      <c r="L454" s="30" t="str">
        <f>D$756</f>
        <v>Clay</v>
      </c>
      <c r="M454" s="30" t="str">
        <f>F$756</f>
        <v>Djokovic, Novak</v>
      </c>
      <c r="N454" s="30" t="str">
        <f>F$757</f>
        <v>6-4, 6-3</v>
      </c>
      <c r="O454" s="30"/>
      <c r="P454" s="30"/>
      <c r="Q454" s="30"/>
      <c r="R454" s="30">
        <v>12</v>
      </c>
      <c r="S454" s="30">
        <f t="shared" si="41"/>
        <v>12</v>
      </c>
      <c r="T454" s="30"/>
      <c r="U454" s="31">
        <f t="shared" si="42"/>
        <v>12</v>
      </c>
    </row>
    <row r="455" spans="2:21" x14ac:dyDescent="0.2">
      <c r="B455" s="51"/>
      <c r="C455" s="20" t="s">
        <v>609</v>
      </c>
      <c r="D455" s="52"/>
      <c r="E455" s="52"/>
      <c r="F455" s="19" t="s">
        <v>1145</v>
      </c>
      <c r="I455" s="30">
        <f>B$758</f>
        <v>2015</v>
      </c>
      <c r="J455" s="30" t="str">
        <f>C$758</f>
        <v>ATP World Tour Masters 1000 Indian Wells</v>
      </c>
      <c r="K455" s="30" t="str">
        <f>E$758</f>
        <v>F</v>
      </c>
      <c r="L455" s="30" t="str">
        <f>D$758</f>
        <v>Hard</v>
      </c>
      <c r="M455" s="30" t="str">
        <f>F$758</f>
        <v>Djokovic, Novak</v>
      </c>
      <c r="N455" s="30" t="str">
        <f>F$759</f>
        <v>6-3, 6-7 (5), 6-2</v>
      </c>
      <c r="O455" s="30">
        <v>3</v>
      </c>
      <c r="P455" s="30"/>
      <c r="Q455" s="30"/>
      <c r="R455" s="30">
        <v>12</v>
      </c>
      <c r="S455" s="30">
        <f t="shared" si="41"/>
        <v>15</v>
      </c>
      <c r="T455" s="30"/>
      <c r="U455" s="31">
        <f t="shared" si="42"/>
        <v>15</v>
      </c>
    </row>
    <row r="456" spans="2:21" x14ac:dyDescent="0.2">
      <c r="B456" s="51">
        <v>1996</v>
      </c>
      <c r="C456" s="19" t="s">
        <v>606</v>
      </c>
      <c r="D456" s="52" t="s">
        <v>605</v>
      </c>
      <c r="E456" s="52" t="s">
        <v>1</v>
      </c>
      <c r="F456" s="19" t="s">
        <v>644</v>
      </c>
      <c r="I456" s="30">
        <f>B$760</f>
        <v>2015</v>
      </c>
      <c r="J456" s="30" t="str">
        <f>C$760</f>
        <v>Dubai</v>
      </c>
      <c r="K456" s="30" t="str">
        <f>E$760</f>
        <v>F</v>
      </c>
      <c r="L456" s="30" t="str">
        <f>D$760</f>
        <v>Hard</v>
      </c>
      <c r="M456" s="30" t="str">
        <f>F$760</f>
        <v>Federer, Roger</v>
      </c>
      <c r="N456" s="30" t="str">
        <f>F$761</f>
        <v>6-3, 7-5</v>
      </c>
      <c r="O456" s="30"/>
      <c r="P456" s="30"/>
      <c r="Q456" s="30"/>
      <c r="R456" s="30">
        <v>12</v>
      </c>
      <c r="S456" s="30">
        <f t="shared" si="41"/>
        <v>12</v>
      </c>
      <c r="T456" s="30"/>
      <c r="U456" s="31">
        <f t="shared" si="42"/>
        <v>12</v>
      </c>
    </row>
    <row r="457" spans="2:21" x14ac:dyDescent="0.2">
      <c r="B457" s="51"/>
      <c r="C457" s="20" t="s">
        <v>593</v>
      </c>
      <c r="D457" s="52"/>
      <c r="E457" s="52"/>
      <c r="F457" s="19" t="s">
        <v>1103</v>
      </c>
      <c r="I457" s="30">
        <f>B$762</f>
        <v>2014</v>
      </c>
      <c r="J457" s="30" t="str">
        <f>C$762</f>
        <v>ATP World Tour Masters 1000 Shanghai</v>
      </c>
      <c r="K457" s="30" t="str">
        <f>E$762</f>
        <v>S</v>
      </c>
      <c r="L457" s="30" t="str">
        <f>D$762</f>
        <v>Hard</v>
      </c>
      <c r="M457" s="30" t="str">
        <f>F$762</f>
        <v>Federer, Roger</v>
      </c>
      <c r="N457" s="30" t="str">
        <f>F$763</f>
        <v>6-4, 6-4</v>
      </c>
      <c r="O457" s="30"/>
      <c r="P457" s="30"/>
      <c r="Q457" s="30">
        <v>9</v>
      </c>
      <c r="R457" s="30"/>
      <c r="S457" s="30">
        <f t="shared" si="41"/>
        <v>9</v>
      </c>
      <c r="T457" s="30"/>
      <c r="U457" s="31">
        <f t="shared" si="42"/>
        <v>9</v>
      </c>
    </row>
    <row r="458" spans="2:21" x14ac:dyDescent="0.2">
      <c r="B458" s="51">
        <v>1995</v>
      </c>
      <c r="C458" s="19" t="s">
        <v>592</v>
      </c>
      <c r="D458" s="52" t="s">
        <v>605</v>
      </c>
      <c r="E458" s="52" t="s">
        <v>594</v>
      </c>
      <c r="F458" s="19" t="s">
        <v>644</v>
      </c>
      <c r="I458" s="30">
        <f>B$764</f>
        <v>2014</v>
      </c>
      <c r="J458" s="30" t="str">
        <f>C$764</f>
        <v>Wimbledon</v>
      </c>
      <c r="K458" s="30" t="str">
        <f>E$764</f>
        <v>F</v>
      </c>
      <c r="L458" s="30" t="str">
        <f>D$764</f>
        <v>Grass</v>
      </c>
      <c r="M458" s="30" t="str">
        <f>F$764</f>
        <v>Djokovic, Novak</v>
      </c>
      <c r="N458" s="30" t="str">
        <f>F$765</f>
        <v>6-7 (7), 6-4, 7-6 (4), 5-7, 6-4</v>
      </c>
      <c r="O458" s="30">
        <v>6</v>
      </c>
      <c r="P458" s="30"/>
      <c r="Q458" s="30"/>
      <c r="R458" s="30">
        <v>12</v>
      </c>
      <c r="S458" s="30">
        <f t="shared" si="41"/>
        <v>18</v>
      </c>
      <c r="T458" s="30" t="s">
        <v>565</v>
      </c>
      <c r="U458" s="31">
        <f t="shared" si="42"/>
        <v>36</v>
      </c>
    </row>
    <row r="459" spans="2:21" x14ac:dyDescent="0.2">
      <c r="B459" s="51"/>
      <c r="C459" s="20" t="s">
        <v>593</v>
      </c>
      <c r="D459" s="52"/>
      <c r="E459" s="52"/>
      <c r="F459" s="19" t="s">
        <v>980</v>
      </c>
      <c r="I459" s="30">
        <f>B$766</f>
        <v>2014</v>
      </c>
      <c r="J459" s="30" t="str">
        <f>C$766</f>
        <v>ATP World Tour Masters 1000 Monte Carlo</v>
      </c>
      <c r="K459" s="30" t="str">
        <f>E$766</f>
        <v>S</v>
      </c>
      <c r="L459" s="30" t="str">
        <f>D$766</f>
        <v>Clay</v>
      </c>
      <c r="M459" s="30" t="str">
        <f>F$766</f>
        <v>Federer, Roger</v>
      </c>
      <c r="N459" s="30" t="str">
        <f>F$767</f>
        <v>7-5, 6-2</v>
      </c>
      <c r="O459" s="30"/>
      <c r="P459" s="30"/>
      <c r="Q459" s="30">
        <v>9</v>
      </c>
      <c r="R459" s="30"/>
      <c r="S459" s="30">
        <f t="shared" si="41"/>
        <v>9</v>
      </c>
      <c r="T459" s="30"/>
      <c r="U459" s="31">
        <f t="shared" si="42"/>
        <v>9</v>
      </c>
    </row>
    <row r="460" spans="2:21" x14ac:dyDescent="0.2">
      <c r="B460" s="51">
        <v>1995</v>
      </c>
      <c r="C460" s="19" t="s">
        <v>610</v>
      </c>
      <c r="D460" s="52" t="s">
        <v>605</v>
      </c>
      <c r="E460" s="52" t="s">
        <v>17</v>
      </c>
      <c r="F460" s="19" t="s">
        <v>629</v>
      </c>
      <c r="I460" s="30">
        <f>B$768</f>
        <v>2014</v>
      </c>
      <c r="J460" s="30" t="str">
        <f>C$768</f>
        <v>ATP World Tour Masters 1000 Indian Wells</v>
      </c>
      <c r="K460" s="30" t="str">
        <f>E$768</f>
        <v>F</v>
      </c>
      <c r="L460" s="30" t="str">
        <f>D$768</f>
        <v>Hard</v>
      </c>
      <c r="M460" s="30" t="str">
        <f>F$768</f>
        <v>Djokovic, Novak</v>
      </c>
      <c r="N460" s="30" t="str">
        <f>F$769</f>
        <v>3-6, 6-3, 7-6 (3)</v>
      </c>
      <c r="O460" s="30">
        <v>3</v>
      </c>
      <c r="P460" s="30"/>
      <c r="Q460" s="30"/>
      <c r="R460" s="30">
        <v>12</v>
      </c>
      <c r="S460" s="30">
        <f t="shared" si="41"/>
        <v>15</v>
      </c>
      <c r="T460" s="30"/>
      <c r="U460" s="31">
        <f t="shared" si="42"/>
        <v>15</v>
      </c>
    </row>
    <row r="461" spans="2:21" x14ac:dyDescent="0.2">
      <c r="B461" s="51"/>
      <c r="C461" s="20" t="s">
        <v>611</v>
      </c>
      <c r="D461" s="52"/>
      <c r="E461" s="52"/>
      <c r="F461" s="19" t="s">
        <v>1146</v>
      </c>
      <c r="I461" s="30">
        <f>B$770</f>
        <v>2014</v>
      </c>
      <c r="J461" s="30" t="str">
        <f>C$770</f>
        <v>Dubai</v>
      </c>
      <c r="K461" s="30" t="str">
        <f>E$770</f>
        <v>S</v>
      </c>
      <c r="L461" s="30" t="str">
        <f>D$770</f>
        <v>Hard</v>
      </c>
      <c r="M461" s="30" t="str">
        <f>F$770</f>
        <v>Federer, Roger</v>
      </c>
      <c r="N461" s="30" t="str">
        <f>F$771</f>
        <v>3-6, 6-3, 6-2</v>
      </c>
      <c r="O461" s="30"/>
      <c r="P461" s="30"/>
      <c r="Q461" s="30">
        <v>9</v>
      </c>
      <c r="R461" s="30"/>
      <c r="S461" s="30">
        <f t="shared" si="41"/>
        <v>9</v>
      </c>
      <c r="T461" s="30"/>
      <c r="U461" s="31">
        <f t="shared" si="42"/>
        <v>9</v>
      </c>
    </row>
    <row r="462" spans="2:21" x14ac:dyDescent="0.2">
      <c r="B462" s="51">
        <v>1995</v>
      </c>
      <c r="C462" s="19" t="s">
        <v>580</v>
      </c>
      <c r="D462" s="52" t="s">
        <v>582</v>
      </c>
      <c r="E462" s="52" t="s">
        <v>17</v>
      </c>
      <c r="F462" s="19" t="s">
        <v>629</v>
      </c>
      <c r="I462" s="30">
        <f>B$772</f>
        <v>2013</v>
      </c>
      <c r="J462" s="30" t="str">
        <f>C$772</f>
        <v>Barclays ATP World Tour Finals</v>
      </c>
      <c r="K462" s="30" t="str">
        <f>E$772</f>
        <v>RR</v>
      </c>
      <c r="L462" s="30" t="str">
        <f>D$772</f>
        <v>Hard</v>
      </c>
      <c r="M462" s="30" t="str">
        <f>F$772</f>
        <v>Djokovic, Novak</v>
      </c>
      <c r="N462" s="30" t="str">
        <f>F$773</f>
        <v>6-4, 6-7 (2), 6-2</v>
      </c>
      <c r="O462" s="30">
        <v>3</v>
      </c>
      <c r="P462" s="30"/>
      <c r="Q462" s="30"/>
      <c r="R462" s="30"/>
      <c r="S462" s="30">
        <f t="shared" si="41"/>
        <v>3</v>
      </c>
      <c r="T462" s="30" t="s">
        <v>565</v>
      </c>
      <c r="U462" s="31">
        <f t="shared" si="42"/>
        <v>6</v>
      </c>
    </row>
    <row r="463" spans="2:21" x14ac:dyDescent="0.2">
      <c r="B463" s="51"/>
      <c r="C463" s="20" t="s">
        <v>581</v>
      </c>
      <c r="D463" s="52"/>
      <c r="E463" s="52"/>
      <c r="F463" s="19" t="s">
        <v>1147</v>
      </c>
      <c r="I463" s="30">
        <f>B$774</f>
        <v>2013</v>
      </c>
      <c r="J463" s="30" t="str">
        <f>C$774</f>
        <v>ATP World Tour Masters 1000 Paris</v>
      </c>
      <c r="K463" s="30" t="str">
        <f>E$774</f>
        <v>S</v>
      </c>
      <c r="L463" s="30" t="str">
        <f>D$774</f>
        <v>Hard</v>
      </c>
      <c r="M463" s="30" t="str">
        <f>F$774</f>
        <v>Djokovic, Novak</v>
      </c>
      <c r="N463" s="30" t="str">
        <f>F$775</f>
        <v>4-6, 6-3, 6-2</v>
      </c>
      <c r="O463" s="30"/>
      <c r="P463" s="30"/>
      <c r="Q463" s="30">
        <v>9</v>
      </c>
      <c r="R463" s="30"/>
      <c r="S463" s="30">
        <f t="shared" si="41"/>
        <v>9</v>
      </c>
      <c r="T463" s="30"/>
      <c r="U463" s="31">
        <f t="shared" si="42"/>
        <v>9</v>
      </c>
    </row>
    <row r="464" spans="2:21" x14ac:dyDescent="0.2">
      <c r="B464" s="51">
        <v>1995</v>
      </c>
      <c r="C464" s="19" t="s">
        <v>595</v>
      </c>
      <c r="D464" s="52" t="s">
        <v>582</v>
      </c>
      <c r="E464" s="52" t="s">
        <v>17</v>
      </c>
      <c r="F464" s="19" t="s">
        <v>644</v>
      </c>
      <c r="I464" s="30">
        <f>B$776</f>
        <v>2012</v>
      </c>
      <c r="J464" s="30" t="str">
        <f>C$776</f>
        <v>Barclays ATP World Tour Finals</v>
      </c>
      <c r="K464" s="30" t="str">
        <f>E$776</f>
        <v>F</v>
      </c>
      <c r="L464" s="30" t="str">
        <f>D$776</f>
        <v>Hard</v>
      </c>
      <c r="M464" s="30" t="str">
        <f>F$776</f>
        <v>Djokovic, Novak</v>
      </c>
      <c r="N464" s="30" t="str">
        <f>F$777</f>
        <v>7-6 (6), 7-5</v>
      </c>
      <c r="O464" s="30">
        <v>3</v>
      </c>
      <c r="P464" s="30"/>
      <c r="Q464" s="30"/>
      <c r="R464" s="30">
        <v>12</v>
      </c>
      <c r="S464" s="30">
        <f t="shared" si="41"/>
        <v>15</v>
      </c>
      <c r="T464" s="30" t="s">
        <v>565</v>
      </c>
      <c r="U464" s="31">
        <f t="shared" si="42"/>
        <v>30</v>
      </c>
    </row>
    <row r="465" spans="2:21" x14ac:dyDescent="0.2">
      <c r="B465" s="51"/>
      <c r="C465" s="20" t="s">
        <v>596</v>
      </c>
      <c r="D465" s="52"/>
      <c r="E465" s="52"/>
      <c r="F465" s="19" t="s">
        <v>1148</v>
      </c>
      <c r="I465" s="30">
        <f>B$778</f>
        <v>2012</v>
      </c>
      <c r="J465" s="30" t="str">
        <f>C$778</f>
        <v>ATP World Tour Masters 1000 Cincinnati</v>
      </c>
      <c r="K465" s="30" t="str">
        <f>E$778</f>
        <v>F</v>
      </c>
      <c r="L465" s="30" t="str">
        <f>D$778</f>
        <v>Hard</v>
      </c>
      <c r="M465" s="30" t="str">
        <f>F$778</f>
        <v>Federer, Roger</v>
      </c>
      <c r="N465" s="30" t="str">
        <f>F$779</f>
        <v>6-0, 7-6 (7)</v>
      </c>
      <c r="O465" s="30">
        <v>3</v>
      </c>
      <c r="P465" s="30"/>
      <c r="Q465" s="30"/>
      <c r="R465" s="30">
        <v>12</v>
      </c>
      <c r="S465" s="30">
        <f t="shared" si="41"/>
        <v>15</v>
      </c>
      <c r="T465" s="30"/>
      <c r="U465" s="31">
        <f t="shared" si="42"/>
        <v>15</v>
      </c>
    </row>
    <row r="466" spans="2:21" x14ac:dyDescent="0.2">
      <c r="B466" s="51">
        <v>1995</v>
      </c>
      <c r="C466" s="19" t="s">
        <v>631</v>
      </c>
      <c r="D466" s="52" t="s">
        <v>582</v>
      </c>
      <c r="E466" s="52" t="s">
        <v>5</v>
      </c>
      <c r="F466" s="19" t="s">
        <v>644</v>
      </c>
      <c r="I466" s="30">
        <f>B$780</f>
        <v>2012</v>
      </c>
      <c r="J466" s="30" t="str">
        <f>C$780</f>
        <v>Wimbledon</v>
      </c>
      <c r="K466" s="30" t="str">
        <f>E$780</f>
        <v>S</v>
      </c>
      <c r="L466" s="30" t="str">
        <f>D$780</f>
        <v>Grass</v>
      </c>
      <c r="M466" s="30" t="str">
        <f>F$780</f>
        <v>Federer, Roger</v>
      </c>
      <c r="N466" s="30" t="str">
        <f>F$781</f>
        <v>6-3, 3-6, 6-4, 6-3</v>
      </c>
      <c r="O466" s="30"/>
      <c r="P466" s="30"/>
      <c r="Q466" s="30">
        <v>9</v>
      </c>
      <c r="R466" s="30"/>
      <c r="S466" s="30">
        <f t="shared" si="41"/>
        <v>9</v>
      </c>
      <c r="T466" s="30" t="s">
        <v>565</v>
      </c>
      <c r="U466" s="31">
        <f t="shared" si="42"/>
        <v>18</v>
      </c>
    </row>
    <row r="467" spans="2:21" x14ac:dyDescent="0.2">
      <c r="B467" s="51"/>
      <c r="C467" s="20" t="s">
        <v>631</v>
      </c>
      <c r="D467" s="52"/>
      <c r="E467" s="52"/>
      <c r="F467" s="19" t="s">
        <v>976</v>
      </c>
      <c r="I467" s="30">
        <f>B$782</f>
        <v>2012</v>
      </c>
      <c r="J467" s="30" t="str">
        <f>C$782</f>
        <v>French Open</v>
      </c>
      <c r="K467" s="30" t="str">
        <f>E$782</f>
        <v>S</v>
      </c>
      <c r="L467" s="30" t="str">
        <f>D$782</f>
        <v>Clay</v>
      </c>
      <c r="M467" s="30" t="str">
        <f>F$782</f>
        <v>Djokovic, Novak</v>
      </c>
      <c r="N467" s="30" t="str">
        <f>F$783</f>
        <v>6-4, 7-5, 6-3</v>
      </c>
      <c r="O467" s="30"/>
      <c r="P467" s="30"/>
      <c r="Q467" s="30">
        <v>9</v>
      </c>
      <c r="R467" s="30"/>
      <c r="S467" s="30">
        <f t="shared" si="41"/>
        <v>9</v>
      </c>
      <c r="T467" s="30" t="s">
        <v>565</v>
      </c>
      <c r="U467" s="31">
        <f t="shared" si="42"/>
        <v>18</v>
      </c>
    </row>
    <row r="468" spans="2:21" x14ac:dyDescent="0.2">
      <c r="B468" s="51">
        <v>1995</v>
      </c>
      <c r="C468" s="19" t="s">
        <v>648</v>
      </c>
      <c r="D468" s="52" t="s">
        <v>582</v>
      </c>
      <c r="E468" s="52" t="s">
        <v>5</v>
      </c>
      <c r="F468" s="19" t="s">
        <v>629</v>
      </c>
      <c r="I468" s="30">
        <f>B$784</f>
        <v>2012</v>
      </c>
      <c r="J468" s="30" t="str">
        <f>C$784</f>
        <v>ATP World Tour Masters 1000 Rome</v>
      </c>
      <c r="K468" s="30" t="str">
        <f>E$784</f>
        <v>S</v>
      </c>
      <c r="L468" s="30" t="str">
        <f>D$784</f>
        <v>Clay</v>
      </c>
      <c r="M468" s="30" t="str">
        <f>F$784</f>
        <v>Djokovic, Novak</v>
      </c>
      <c r="N468" s="30" t="str">
        <f>F$785</f>
        <v>6-2, 7-6 (4)</v>
      </c>
      <c r="O468" s="30">
        <v>3</v>
      </c>
      <c r="P468" s="30"/>
      <c r="Q468" s="30">
        <v>9</v>
      </c>
      <c r="R468" s="30"/>
      <c r="S468" s="30">
        <f t="shared" si="41"/>
        <v>12</v>
      </c>
      <c r="T468" s="30"/>
      <c r="U468" s="31">
        <f t="shared" si="42"/>
        <v>12</v>
      </c>
    </row>
    <row r="469" spans="2:21" x14ac:dyDescent="0.2">
      <c r="B469" s="51"/>
      <c r="C469" s="20" t="s">
        <v>613</v>
      </c>
      <c r="D469" s="52"/>
      <c r="E469" s="52"/>
      <c r="F469" s="19" t="s">
        <v>967</v>
      </c>
      <c r="I469" s="30">
        <f>B$786</f>
        <v>2011</v>
      </c>
      <c r="J469" s="30" t="str">
        <f>C$786</f>
        <v>US Open</v>
      </c>
      <c r="K469" s="30" t="str">
        <f>E$786</f>
        <v>S</v>
      </c>
      <c r="L469" s="30" t="str">
        <f>D$786</f>
        <v>Hard</v>
      </c>
      <c r="M469" s="30" t="str">
        <f>F$786</f>
        <v>Djokovic, Novak</v>
      </c>
      <c r="N469" s="30" t="str">
        <f>F$787</f>
        <v>6-7 (7), 4-6, 6-3, 6-2, 7-5</v>
      </c>
      <c r="O469" s="30">
        <v>3</v>
      </c>
      <c r="P469" s="30"/>
      <c r="Q469" s="30">
        <v>9</v>
      </c>
      <c r="R469" s="30"/>
      <c r="S469" s="30">
        <f t="shared" si="41"/>
        <v>12</v>
      </c>
      <c r="T469" s="30" t="s">
        <v>565</v>
      </c>
      <c r="U469" s="31">
        <f t="shared" si="42"/>
        <v>24</v>
      </c>
    </row>
    <row r="470" spans="2:21" x14ac:dyDescent="0.2">
      <c r="B470" s="51">
        <v>1995</v>
      </c>
      <c r="C470" s="19" t="s">
        <v>604</v>
      </c>
      <c r="D470" s="52" t="s">
        <v>582</v>
      </c>
      <c r="E470" s="52" t="s">
        <v>5</v>
      </c>
      <c r="F470" s="19" t="s">
        <v>644</v>
      </c>
      <c r="I470" s="30">
        <f>B$788</f>
        <v>2011</v>
      </c>
      <c r="J470" s="30" t="str">
        <f>C$788</f>
        <v>French Open</v>
      </c>
      <c r="K470" s="30" t="str">
        <f>E$788</f>
        <v>S</v>
      </c>
      <c r="L470" s="30" t="str">
        <f>D$788</f>
        <v>Clay</v>
      </c>
      <c r="M470" s="30" t="str">
        <f>F$788</f>
        <v>Federer, Roger</v>
      </c>
      <c r="N470" s="30" t="str">
        <f>F$789</f>
        <v>7-6 (5), 6-3, 3-6, 7-6 (5)</v>
      </c>
      <c r="O470" s="30">
        <v>6</v>
      </c>
      <c r="P470" s="30"/>
      <c r="Q470" s="30">
        <v>9</v>
      </c>
      <c r="R470" s="30"/>
      <c r="S470" s="30">
        <f t="shared" si="41"/>
        <v>15</v>
      </c>
      <c r="T470" s="30" t="s">
        <v>565</v>
      </c>
      <c r="U470" s="31">
        <f t="shared" si="42"/>
        <v>30</v>
      </c>
    </row>
    <row r="471" spans="2:21" x14ac:dyDescent="0.2">
      <c r="B471" s="51"/>
      <c r="C471" s="20" t="s">
        <v>587</v>
      </c>
      <c r="D471" s="52"/>
      <c r="E471" s="52"/>
      <c r="F471" s="19" t="s">
        <v>1149</v>
      </c>
      <c r="I471" s="30">
        <f>B$790</f>
        <v>2011</v>
      </c>
      <c r="J471" s="30" t="str">
        <f>C$790</f>
        <v>ATP World Tour Masters 1000 Indian Wells</v>
      </c>
      <c r="K471" s="30" t="str">
        <f>E$790</f>
        <v>S</v>
      </c>
      <c r="L471" s="30" t="str">
        <f>D$790</f>
        <v>Hard</v>
      </c>
      <c r="M471" s="30" t="str">
        <f>F$790</f>
        <v>Djokovic, Novak</v>
      </c>
      <c r="N471" s="30" t="str">
        <f>F$791</f>
        <v>6-3, 3-6, 6-2</v>
      </c>
      <c r="O471" s="30"/>
      <c r="P471" s="30"/>
      <c r="Q471" s="30">
        <v>9</v>
      </c>
      <c r="R471" s="30"/>
      <c r="S471" s="30">
        <f t="shared" si="41"/>
        <v>9</v>
      </c>
      <c r="T471" s="30"/>
      <c r="U471" s="31">
        <f t="shared" si="42"/>
        <v>9</v>
      </c>
    </row>
    <row r="472" spans="2:21" x14ac:dyDescent="0.2">
      <c r="B472" s="51">
        <v>1994</v>
      </c>
      <c r="C472" s="19" t="s">
        <v>616</v>
      </c>
      <c r="D472" s="52" t="s">
        <v>605</v>
      </c>
      <c r="E472" s="52" t="s">
        <v>5</v>
      </c>
      <c r="F472" s="19" t="s">
        <v>644</v>
      </c>
      <c r="I472" s="30">
        <f>B$792</f>
        <v>2011</v>
      </c>
      <c r="J472" s="30" t="str">
        <f>C$792</f>
        <v>Dubai</v>
      </c>
      <c r="K472" s="30" t="str">
        <f>E$792</f>
        <v>F</v>
      </c>
      <c r="L472" s="30" t="str">
        <f>D$792</f>
        <v>Hard</v>
      </c>
      <c r="M472" s="30" t="str">
        <f>F$792</f>
        <v>Djokovic, Novak</v>
      </c>
      <c r="N472" s="30" t="str">
        <f>F$793</f>
        <v>6-3, 6-3</v>
      </c>
      <c r="O472" s="30"/>
      <c r="P472" s="30"/>
      <c r="Q472" s="30"/>
      <c r="R472" s="30">
        <v>12</v>
      </c>
      <c r="S472" s="30">
        <f t="shared" si="41"/>
        <v>12</v>
      </c>
      <c r="T472" s="30"/>
      <c r="U472" s="31">
        <f t="shared" si="42"/>
        <v>12</v>
      </c>
    </row>
    <row r="473" spans="2:21" x14ac:dyDescent="0.2">
      <c r="B473" s="51"/>
      <c r="C473" s="20" t="s">
        <v>617</v>
      </c>
      <c r="D473" s="52"/>
      <c r="E473" s="52"/>
      <c r="F473" s="19" t="s">
        <v>1150</v>
      </c>
      <c r="I473" s="30">
        <f>B$794</f>
        <v>2011</v>
      </c>
      <c r="J473" s="30" t="str">
        <f>C$794</f>
        <v>Australian Open</v>
      </c>
      <c r="K473" s="30" t="str">
        <f>E$794</f>
        <v>S</v>
      </c>
      <c r="L473" s="30" t="str">
        <f>D$794</f>
        <v>Hard</v>
      </c>
      <c r="M473" s="30" t="str">
        <f>F$794</f>
        <v>Djokovic, Novak</v>
      </c>
      <c r="N473" s="30" t="str">
        <f>F$795</f>
        <v>7-6 (3), 7-5, 6-4</v>
      </c>
      <c r="O473" s="30">
        <v>3</v>
      </c>
      <c r="P473" s="30"/>
      <c r="Q473" s="30">
        <v>9</v>
      </c>
      <c r="R473" s="30"/>
      <c r="S473" s="30">
        <f t="shared" si="41"/>
        <v>12</v>
      </c>
      <c r="T473" s="30" t="s">
        <v>565</v>
      </c>
      <c r="U473" s="31">
        <f t="shared" si="42"/>
        <v>24</v>
      </c>
    </row>
    <row r="474" spans="2:21" x14ac:dyDescent="0.2">
      <c r="B474" s="51">
        <v>1993</v>
      </c>
      <c r="C474" s="19" t="s">
        <v>592</v>
      </c>
      <c r="D474" s="52" t="s">
        <v>605</v>
      </c>
      <c r="E474" s="52" t="s">
        <v>594</v>
      </c>
      <c r="F474" s="19" t="s">
        <v>644</v>
      </c>
      <c r="I474" s="30">
        <f>B$796</f>
        <v>2010</v>
      </c>
      <c r="J474" s="30" t="str">
        <f>C$796</f>
        <v>Barclays ATP World Tour Finals</v>
      </c>
      <c r="K474" s="30" t="str">
        <f>E$796</f>
        <v>S</v>
      </c>
      <c r="L474" s="30" t="str">
        <f>D$796</f>
        <v>Hard</v>
      </c>
      <c r="M474" s="30" t="str">
        <f>F$796</f>
        <v>Federer, Roger</v>
      </c>
      <c r="N474" s="30" t="str">
        <f>F$797</f>
        <v>6-1, 6-4</v>
      </c>
      <c r="O474" s="30"/>
      <c r="P474" s="30"/>
      <c r="Q474" s="30">
        <v>9</v>
      </c>
      <c r="R474" s="30"/>
      <c r="S474" s="30">
        <f t="shared" si="41"/>
        <v>9</v>
      </c>
      <c r="T474" s="30" t="s">
        <v>565</v>
      </c>
      <c r="U474" s="31">
        <f t="shared" si="42"/>
        <v>18</v>
      </c>
    </row>
    <row r="475" spans="2:21" x14ac:dyDescent="0.2">
      <c r="B475" s="51"/>
      <c r="C475" s="20" t="s">
        <v>593</v>
      </c>
      <c r="D475" s="52"/>
      <c r="E475" s="52"/>
      <c r="F475" s="19" t="s">
        <v>1092</v>
      </c>
      <c r="I475" s="30">
        <f>B$798</f>
        <v>2010</v>
      </c>
      <c r="J475" s="30" t="str">
        <f>C$798</f>
        <v>Basel</v>
      </c>
      <c r="K475" s="30" t="str">
        <f>E$798</f>
        <v>F</v>
      </c>
      <c r="L475" s="30" t="str">
        <f>D$798</f>
        <v>Hard</v>
      </c>
      <c r="M475" s="30" t="str">
        <f>F$798</f>
        <v>Federer, Roger</v>
      </c>
      <c r="N475" s="30" t="str">
        <f>F$799</f>
        <v>6-4, 3-6, 6-1</v>
      </c>
      <c r="O475" s="30"/>
      <c r="P475" s="30"/>
      <c r="Q475" s="30"/>
      <c r="R475" s="30">
        <v>12</v>
      </c>
      <c r="S475" s="30">
        <f t="shared" si="41"/>
        <v>12</v>
      </c>
      <c r="T475" s="30"/>
      <c r="U475" s="31">
        <f t="shared" si="42"/>
        <v>12</v>
      </c>
    </row>
    <row r="476" spans="2:21" x14ac:dyDescent="0.2">
      <c r="B476" s="51">
        <v>1993</v>
      </c>
      <c r="C476" s="19" t="s">
        <v>628</v>
      </c>
      <c r="D476" s="52" t="s">
        <v>585</v>
      </c>
      <c r="E476" s="52" t="s">
        <v>5</v>
      </c>
      <c r="F476" s="19" t="s">
        <v>629</v>
      </c>
      <c r="I476" s="30">
        <f>B$800</f>
        <v>2010</v>
      </c>
      <c r="J476" s="30" t="str">
        <f>C$800</f>
        <v>ATP World Tour Masters 1000 Shanghai</v>
      </c>
      <c r="K476" s="30" t="str">
        <f>E$800</f>
        <v>S</v>
      </c>
      <c r="L476" s="30" t="str">
        <f>D$800</f>
        <v>Hard</v>
      </c>
      <c r="M476" s="30" t="str">
        <f>F$800</f>
        <v>Federer, Roger</v>
      </c>
      <c r="N476" s="30" t="str">
        <f>F$801</f>
        <v>7-5, 6-4</v>
      </c>
      <c r="O476" s="30"/>
      <c r="P476" s="30"/>
      <c r="Q476" s="30">
        <v>9</v>
      </c>
      <c r="R476" s="30"/>
      <c r="S476" s="30">
        <f t="shared" si="41"/>
        <v>9</v>
      </c>
      <c r="T476" s="30"/>
      <c r="U476" s="31">
        <f t="shared" si="42"/>
        <v>9</v>
      </c>
    </row>
    <row r="477" spans="2:21" x14ac:dyDescent="0.2">
      <c r="B477" s="51"/>
      <c r="C477" s="20" t="s">
        <v>619</v>
      </c>
      <c r="D477" s="52"/>
      <c r="E477" s="52"/>
      <c r="F477" s="19" t="s">
        <v>1151</v>
      </c>
      <c r="I477" s="30">
        <f>B$802</f>
        <v>2010</v>
      </c>
      <c r="J477" s="30" t="str">
        <f>C$802</f>
        <v>US Open</v>
      </c>
      <c r="K477" s="30" t="str">
        <f>E$802</f>
        <v>S</v>
      </c>
      <c r="L477" s="30" t="str">
        <f>D$802</f>
        <v>Hard</v>
      </c>
      <c r="M477" s="30" t="str">
        <f>F$802</f>
        <v>Djokovic, Novak</v>
      </c>
      <c r="N477" s="30" t="str">
        <f>F$803</f>
        <v>5-7, 6-1, 5-7, 6-2, 7-5</v>
      </c>
      <c r="O477" s="30"/>
      <c r="P477" s="30"/>
      <c r="Q477" s="30">
        <v>9</v>
      </c>
      <c r="R477" s="30"/>
      <c r="S477" s="30">
        <f t="shared" si="41"/>
        <v>9</v>
      </c>
      <c r="T477" s="30" t="s">
        <v>565</v>
      </c>
      <c r="U477" s="31">
        <f t="shared" si="42"/>
        <v>18</v>
      </c>
    </row>
    <row r="478" spans="2:21" x14ac:dyDescent="0.2">
      <c r="B478" s="51">
        <v>1993</v>
      </c>
      <c r="C478" s="19" t="s">
        <v>631</v>
      </c>
      <c r="D478" s="52" t="s">
        <v>582</v>
      </c>
      <c r="E478" s="52" t="s">
        <v>5</v>
      </c>
      <c r="F478" s="19" t="s">
        <v>629</v>
      </c>
      <c r="I478" s="30">
        <f>B$804</f>
        <v>2010</v>
      </c>
      <c r="J478" s="30" t="str">
        <f>C$804</f>
        <v>ATP World Tour Masters 1000 Canada</v>
      </c>
      <c r="K478" s="30" t="str">
        <f>E$804</f>
        <v>S</v>
      </c>
      <c r="L478" s="30" t="str">
        <f>D$804</f>
        <v>Hard</v>
      </c>
      <c r="M478" s="30" t="str">
        <f>F$804</f>
        <v>Federer, Roger</v>
      </c>
      <c r="N478" s="30" t="str">
        <f>F$805</f>
        <v>6-1, 3-6, 7-5</v>
      </c>
      <c r="O478" s="30"/>
      <c r="P478" s="30"/>
      <c r="Q478" s="30">
        <v>9</v>
      </c>
      <c r="R478" s="30"/>
      <c r="S478" s="30">
        <f t="shared" si="41"/>
        <v>9</v>
      </c>
      <c r="T478" s="30"/>
      <c r="U478" s="31">
        <f t="shared" si="42"/>
        <v>9</v>
      </c>
    </row>
    <row r="479" spans="2:21" x14ac:dyDescent="0.2">
      <c r="B479" s="51"/>
      <c r="C479" s="20" t="s">
        <v>631</v>
      </c>
      <c r="D479" s="52"/>
      <c r="E479" s="52"/>
      <c r="F479" s="19" t="s">
        <v>963</v>
      </c>
      <c r="I479" s="30">
        <f>B$806</f>
        <v>2009</v>
      </c>
      <c r="J479" s="30" t="str">
        <f>C$806</f>
        <v>Basel</v>
      </c>
      <c r="K479" s="30" t="str">
        <f>E$806</f>
        <v>F</v>
      </c>
      <c r="L479" s="30" t="str">
        <f>D$806</f>
        <v>Hard</v>
      </c>
      <c r="M479" s="30" t="str">
        <f>F$806</f>
        <v>Djokovic, Novak</v>
      </c>
      <c r="N479" s="30" t="str">
        <f>F$807</f>
        <v>6-4, 4-6, 6-2</v>
      </c>
      <c r="O479" s="30"/>
      <c r="P479" s="30"/>
      <c r="Q479" s="30"/>
      <c r="R479" s="30">
        <v>12</v>
      </c>
      <c r="S479" s="30">
        <f t="shared" si="41"/>
        <v>12</v>
      </c>
      <c r="T479" s="30"/>
      <c r="U479" s="31">
        <f t="shared" si="42"/>
        <v>12</v>
      </c>
    </row>
    <row r="480" spans="2:21" x14ac:dyDescent="0.2">
      <c r="B480" s="51">
        <v>1993</v>
      </c>
      <c r="C480" s="19" t="s">
        <v>588</v>
      </c>
      <c r="D480" s="52" t="s">
        <v>582</v>
      </c>
      <c r="E480" s="52" t="s">
        <v>5</v>
      </c>
      <c r="F480" s="19" t="s">
        <v>629</v>
      </c>
      <c r="I480" s="30">
        <f>B$808</f>
        <v>2009</v>
      </c>
      <c r="J480" s="30" t="str">
        <f>C$808</f>
        <v>US Open</v>
      </c>
      <c r="K480" s="30" t="str">
        <f>E$808</f>
        <v>S</v>
      </c>
      <c r="L480" s="30" t="str">
        <f>D$808</f>
        <v>Hard</v>
      </c>
      <c r="M480" s="30" t="str">
        <f>F$808</f>
        <v>Federer, Roger</v>
      </c>
      <c r="N480" s="30" t="str">
        <f>F$809</f>
        <v>7-6 (3), 7-5, 7-5</v>
      </c>
      <c r="O480" s="30">
        <v>3</v>
      </c>
      <c r="P480" s="30"/>
      <c r="Q480" s="30">
        <v>9</v>
      </c>
      <c r="R480" s="30"/>
      <c r="S480" s="30">
        <f t="shared" si="41"/>
        <v>12</v>
      </c>
      <c r="T480" s="30" t="s">
        <v>565</v>
      </c>
      <c r="U480" s="31">
        <f t="shared" si="42"/>
        <v>24</v>
      </c>
    </row>
    <row r="481" spans="2:22" x14ac:dyDescent="0.2">
      <c r="B481" s="51"/>
      <c r="C481" s="20" t="s">
        <v>587</v>
      </c>
      <c r="D481" s="52"/>
      <c r="E481" s="52"/>
      <c r="F481" s="19" t="s">
        <v>984</v>
      </c>
      <c r="I481" s="30">
        <f>B$810</f>
        <v>2009</v>
      </c>
      <c r="J481" s="30" t="str">
        <f>C$810</f>
        <v>ATP World Tour Masters 1000 Cincinnati</v>
      </c>
      <c r="K481" s="30" t="str">
        <f>E$810</f>
        <v>F</v>
      </c>
      <c r="L481" s="30" t="str">
        <f>D$810</f>
        <v>Hard</v>
      </c>
      <c r="M481" s="30" t="str">
        <f>F$810</f>
        <v>Federer, Roger</v>
      </c>
      <c r="N481" s="30" t="str">
        <f>F$811</f>
        <v>6-1, 7-5</v>
      </c>
      <c r="O481" s="30"/>
      <c r="P481" s="30"/>
      <c r="Q481" s="30"/>
      <c r="R481" s="30">
        <v>12</v>
      </c>
      <c r="S481" s="30">
        <f t="shared" si="41"/>
        <v>12</v>
      </c>
      <c r="T481" s="30"/>
      <c r="U481" s="31">
        <f t="shared" si="42"/>
        <v>12</v>
      </c>
    </row>
    <row r="482" spans="2:22" x14ac:dyDescent="0.2">
      <c r="B482" s="51">
        <v>1992</v>
      </c>
      <c r="C482" s="19" t="s">
        <v>592</v>
      </c>
      <c r="D482" s="52" t="s">
        <v>605</v>
      </c>
      <c r="E482" s="52" t="s">
        <v>594</v>
      </c>
      <c r="F482" s="19" t="s">
        <v>629</v>
      </c>
      <c r="I482" s="30">
        <f>B$812</f>
        <v>2009</v>
      </c>
      <c r="J482" s="30" t="str">
        <f>C$812</f>
        <v>ATP World Tour Masters 1000 Rome</v>
      </c>
      <c r="K482" s="30" t="str">
        <f>E$812</f>
        <v>S</v>
      </c>
      <c r="L482" s="30" t="str">
        <f>D$812</f>
        <v>Clay</v>
      </c>
      <c r="M482" s="30" t="str">
        <f>F$812</f>
        <v>Djokovic, Novak</v>
      </c>
      <c r="N482" s="30" t="str">
        <f>F$813</f>
        <v>4-6, 6-3, 6-3</v>
      </c>
      <c r="O482" s="30"/>
      <c r="P482" s="30"/>
      <c r="Q482" s="30">
        <v>9</v>
      </c>
      <c r="R482" s="30"/>
      <c r="S482" s="30">
        <f t="shared" si="41"/>
        <v>9</v>
      </c>
      <c r="T482" s="30"/>
      <c r="U482" s="31">
        <f t="shared" si="42"/>
        <v>9</v>
      </c>
    </row>
    <row r="483" spans="2:22" x14ac:dyDescent="0.2">
      <c r="B483" s="51"/>
      <c r="C483" s="20" t="s">
        <v>593</v>
      </c>
      <c r="D483" s="52"/>
      <c r="E483" s="52"/>
      <c r="F483" s="19" t="s">
        <v>1103</v>
      </c>
      <c r="I483" s="30">
        <f>B$814</f>
        <v>2009</v>
      </c>
      <c r="J483" s="30" t="str">
        <f>C$814</f>
        <v>ATP World Tour Masters 1000 Miami</v>
      </c>
      <c r="K483" s="30" t="str">
        <f>E$814</f>
        <v>S</v>
      </c>
      <c r="L483" s="30" t="str">
        <f>D$814</f>
        <v>Hard</v>
      </c>
      <c r="M483" s="30" t="str">
        <f>F$814</f>
        <v>Djokovic, Novak</v>
      </c>
      <c r="N483" s="30" t="str">
        <f>F$815</f>
        <v>3-6, 6-2, 6-3</v>
      </c>
      <c r="O483" s="30"/>
      <c r="P483" s="30"/>
      <c r="Q483" s="30">
        <v>9</v>
      </c>
      <c r="R483" s="30"/>
      <c r="S483" s="30">
        <f t="shared" si="41"/>
        <v>9</v>
      </c>
      <c r="T483" s="30"/>
      <c r="U483" s="31">
        <f t="shared" si="42"/>
        <v>9</v>
      </c>
    </row>
    <row r="484" spans="2:22" x14ac:dyDescent="0.2">
      <c r="B484" s="51">
        <v>1992</v>
      </c>
      <c r="C484" s="19" t="s">
        <v>631</v>
      </c>
      <c r="D484" s="52" t="s">
        <v>582</v>
      </c>
      <c r="E484" s="52" t="s">
        <v>12</v>
      </c>
      <c r="F484" s="19" t="s">
        <v>629</v>
      </c>
      <c r="I484" s="30">
        <f>B$816</f>
        <v>2008</v>
      </c>
      <c r="J484" s="30" t="str">
        <f>C$816</f>
        <v>US Open</v>
      </c>
      <c r="K484" s="30" t="str">
        <f>E$816</f>
        <v>S</v>
      </c>
      <c r="L484" s="30" t="str">
        <f>D$816</f>
        <v>Hard</v>
      </c>
      <c r="M484" s="30" t="str">
        <f>F$816</f>
        <v>Federer, Roger</v>
      </c>
      <c r="N484" s="30" t="str">
        <f>F$817</f>
        <v>6-3, 5-7, 7-5, 6-2</v>
      </c>
      <c r="O484" s="30"/>
      <c r="P484" s="30"/>
      <c r="Q484" s="30">
        <v>9</v>
      </c>
      <c r="R484" s="30"/>
      <c r="S484" s="30">
        <f t="shared" si="41"/>
        <v>9</v>
      </c>
      <c r="T484" s="30" t="s">
        <v>565</v>
      </c>
      <c r="U484" s="31">
        <f t="shared" si="42"/>
        <v>18</v>
      </c>
    </row>
    <row r="485" spans="2:22" x14ac:dyDescent="0.2">
      <c r="B485" s="51"/>
      <c r="C485" s="20" t="s">
        <v>631</v>
      </c>
      <c r="D485" s="52"/>
      <c r="E485" s="52"/>
      <c r="F485" s="19" t="s">
        <v>1152</v>
      </c>
      <c r="I485" s="30">
        <f>B$818</f>
        <v>2008</v>
      </c>
      <c r="J485" s="30" t="str">
        <f>C$818</f>
        <v>ATP Masters Series Monte Carlo</v>
      </c>
      <c r="K485" s="30" t="str">
        <f>E$818</f>
        <v>S</v>
      </c>
      <c r="L485" s="30" t="str">
        <f>D$818</f>
        <v>Clay</v>
      </c>
      <c r="M485" s="30" t="str">
        <f>F$818</f>
        <v>Federer, Roger</v>
      </c>
      <c r="N485" s="30" t="str">
        <f>F$819</f>
        <v>6-3, 3-2 RET</v>
      </c>
      <c r="O485" s="30"/>
      <c r="P485" s="30"/>
      <c r="Q485" s="30">
        <v>9</v>
      </c>
      <c r="R485" s="30"/>
      <c r="S485" s="30">
        <f t="shared" si="41"/>
        <v>9</v>
      </c>
      <c r="T485" s="30"/>
      <c r="U485" s="31">
        <f t="shared" si="42"/>
        <v>9</v>
      </c>
    </row>
    <row r="486" spans="2:22" x14ac:dyDescent="0.2">
      <c r="B486" s="51">
        <v>1992</v>
      </c>
      <c r="C486" s="19" t="s">
        <v>648</v>
      </c>
      <c r="D486" s="52" t="s">
        <v>582</v>
      </c>
      <c r="E486" s="52" t="s">
        <v>5</v>
      </c>
      <c r="F486" s="19" t="s">
        <v>629</v>
      </c>
      <c r="I486" s="30">
        <f>B$820</f>
        <v>2008</v>
      </c>
      <c r="J486" s="30" t="str">
        <f>C$820</f>
        <v>Australian Open</v>
      </c>
      <c r="K486" s="30" t="str">
        <f>E$820</f>
        <v>S</v>
      </c>
      <c r="L486" s="30" t="str">
        <f>D$820</f>
        <v>Hard</v>
      </c>
      <c r="M486" s="30" t="str">
        <f>F$820</f>
        <v>Djokovic, Novak</v>
      </c>
      <c r="N486" s="30" t="str">
        <f>F$821</f>
        <v>7-5, 6-3, 7-6 (5)</v>
      </c>
      <c r="O486" s="30">
        <v>3</v>
      </c>
      <c r="P486" s="30"/>
      <c r="Q486" s="30">
        <v>9</v>
      </c>
      <c r="R486" s="30"/>
      <c r="S486" s="30">
        <f t="shared" si="41"/>
        <v>12</v>
      </c>
      <c r="T486" s="30" t="s">
        <v>565</v>
      </c>
      <c r="U486" s="31">
        <f t="shared" si="42"/>
        <v>24</v>
      </c>
    </row>
    <row r="487" spans="2:22" x14ac:dyDescent="0.2">
      <c r="B487" s="51"/>
      <c r="C487" s="20" t="s">
        <v>613</v>
      </c>
      <c r="D487" s="52"/>
      <c r="E487" s="52"/>
      <c r="F487" s="19" t="s">
        <v>963</v>
      </c>
      <c r="I487" s="30">
        <f>B$822</f>
        <v>2007</v>
      </c>
      <c r="J487" s="30" t="str">
        <f>C$822</f>
        <v>US Open</v>
      </c>
      <c r="K487" s="30" t="str">
        <f>E$822</f>
        <v>F</v>
      </c>
      <c r="L487" s="30" t="str">
        <f>D$822</f>
        <v>Hard</v>
      </c>
      <c r="M487" s="30" t="str">
        <f>F$822</f>
        <v>Federer, Roger</v>
      </c>
      <c r="N487" s="30" t="str">
        <f>F$823</f>
        <v>7-6 (4), 7-6 (2), 6-4</v>
      </c>
      <c r="O487" s="30">
        <v>6</v>
      </c>
      <c r="P487" s="30"/>
      <c r="Q487" s="30"/>
      <c r="R487" s="30">
        <v>12</v>
      </c>
      <c r="S487" s="30">
        <f t="shared" si="41"/>
        <v>18</v>
      </c>
      <c r="T487" s="30" t="s">
        <v>565</v>
      </c>
      <c r="U487" s="31">
        <f t="shared" si="42"/>
        <v>36</v>
      </c>
    </row>
    <row r="488" spans="2:22" x14ac:dyDescent="0.2">
      <c r="B488" s="51">
        <v>1992</v>
      </c>
      <c r="C488" s="19" t="s">
        <v>608</v>
      </c>
      <c r="D488" s="52" t="s">
        <v>582</v>
      </c>
      <c r="E488" s="52" t="s">
        <v>5</v>
      </c>
      <c r="F488" s="19" t="s">
        <v>644</v>
      </c>
      <c r="I488" s="30">
        <f>B$824</f>
        <v>2007</v>
      </c>
      <c r="J488" s="30" t="str">
        <f>C$824</f>
        <v>ATP Masters Series Canada</v>
      </c>
      <c r="K488" s="30" t="str">
        <f>E$824</f>
        <v>F</v>
      </c>
      <c r="L488" s="30" t="str">
        <f>D$824</f>
        <v>Hard</v>
      </c>
      <c r="M488" s="30" t="str">
        <f>F$824</f>
        <v>Djokovic, Novak</v>
      </c>
      <c r="N488" s="30" t="str">
        <f>F$825</f>
        <v>7-6 (2), 2-6, 7-6 (2)</v>
      </c>
      <c r="O488" s="30">
        <v>6</v>
      </c>
      <c r="P488" s="30"/>
      <c r="Q488" s="30"/>
      <c r="R488" s="30">
        <v>12</v>
      </c>
      <c r="S488" s="30">
        <f t="shared" si="41"/>
        <v>18</v>
      </c>
      <c r="T488" s="30"/>
      <c r="U488" s="31">
        <f t="shared" si="42"/>
        <v>18</v>
      </c>
    </row>
    <row r="489" spans="2:22" x14ac:dyDescent="0.2">
      <c r="B489" s="51"/>
      <c r="C489" s="20" t="s">
        <v>609</v>
      </c>
      <c r="D489" s="52"/>
      <c r="E489" s="52"/>
      <c r="F489" s="19" t="s">
        <v>966</v>
      </c>
      <c r="I489" s="30">
        <f>B$826</f>
        <v>2007</v>
      </c>
      <c r="J489" s="30" t="str">
        <f>C$826</f>
        <v>Dubai</v>
      </c>
      <c r="K489" s="30" t="str">
        <f>E$826</f>
        <v>Q</v>
      </c>
      <c r="L489" s="30" t="str">
        <f>D$826</f>
        <v>Hard</v>
      </c>
      <c r="M489" s="30" t="str">
        <f>F$826</f>
        <v>Federer, Roger</v>
      </c>
      <c r="N489" s="30" t="str">
        <f>F$827</f>
        <v>6-3, 6-7 (6), 6-3</v>
      </c>
      <c r="O489" s="30">
        <v>3</v>
      </c>
      <c r="P489" s="30">
        <v>6</v>
      </c>
      <c r="Q489" s="30"/>
      <c r="R489" s="30"/>
      <c r="S489" s="30">
        <f t="shared" si="41"/>
        <v>9</v>
      </c>
      <c r="T489" s="30"/>
      <c r="U489" s="31">
        <f t="shared" si="42"/>
        <v>9</v>
      </c>
    </row>
    <row r="490" spans="2:22" x14ac:dyDescent="0.2">
      <c r="B490" s="51">
        <v>1992</v>
      </c>
      <c r="C490" s="19" t="s">
        <v>741</v>
      </c>
      <c r="D490" s="52" t="s">
        <v>582</v>
      </c>
      <c r="E490" s="52" t="s">
        <v>12</v>
      </c>
      <c r="F490" s="19" t="s">
        <v>644</v>
      </c>
      <c r="I490" s="30">
        <f>B$828</f>
        <v>2007</v>
      </c>
      <c r="J490" s="30" t="str">
        <f>C$828</f>
        <v>Australian Open</v>
      </c>
      <c r="K490" s="30" t="str">
        <f>E$828</f>
        <v>R16</v>
      </c>
      <c r="L490" s="30" t="str">
        <f>D$828</f>
        <v>Hard</v>
      </c>
      <c r="M490" s="30" t="str">
        <f>F$828</f>
        <v>Federer, Roger</v>
      </c>
      <c r="N490" s="30" t="str">
        <f>F$829</f>
        <v>6-2, 7-5, 6-3</v>
      </c>
      <c r="O490" s="30"/>
      <c r="P490" s="30"/>
      <c r="Q490" s="30"/>
      <c r="R490" s="30"/>
      <c r="S490" s="30">
        <f t="shared" si="41"/>
        <v>0</v>
      </c>
      <c r="T490" s="30" t="s">
        <v>565</v>
      </c>
      <c r="U490" s="31">
        <f t="shared" si="42"/>
        <v>0</v>
      </c>
    </row>
    <row r="491" spans="2:22" x14ac:dyDescent="0.2">
      <c r="B491" s="51"/>
      <c r="C491" s="20" t="s">
        <v>742</v>
      </c>
      <c r="D491" s="52"/>
      <c r="E491" s="52"/>
      <c r="F491" s="19" t="s">
        <v>1000</v>
      </c>
      <c r="I491" s="30">
        <f>B$830</f>
        <v>2006</v>
      </c>
      <c r="J491" s="30" t="str">
        <f>C$830</f>
        <v>SUI v. SCG WG PO</v>
      </c>
      <c r="K491" s="30" t="str">
        <f>E$830</f>
        <v>RR</v>
      </c>
      <c r="L491" s="30" t="str">
        <f>D$830</f>
        <v>Hard</v>
      </c>
      <c r="M491" s="30" t="str">
        <f>F$830</f>
        <v>Federer, Roger</v>
      </c>
      <c r="N491" s="30" t="str">
        <f>F$831</f>
        <v>6-3, 6-2, 6-3 </v>
      </c>
      <c r="O491" s="30"/>
      <c r="P491" s="30"/>
      <c r="Q491" s="30"/>
      <c r="R491" s="30"/>
      <c r="S491" s="30">
        <f t="shared" si="41"/>
        <v>0</v>
      </c>
      <c r="T491" s="30"/>
      <c r="U491" s="31">
        <f t="shared" si="42"/>
        <v>0</v>
      </c>
    </row>
    <row r="492" spans="2:22" x14ac:dyDescent="0.2">
      <c r="B492" s="51">
        <v>1991</v>
      </c>
      <c r="C492" s="19" t="s">
        <v>647</v>
      </c>
      <c r="D492" s="52" t="s">
        <v>605</v>
      </c>
      <c r="E492" s="52" t="s">
        <v>1</v>
      </c>
      <c r="F492" s="19" t="s">
        <v>644</v>
      </c>
      <c r="I492" s="30">
        <f>B$832</f>
        <v>2006</v>
      </c>
      <c r="J492" s="30" t="str">
        <f>C$832</f>
        <v>ATP Masters Series Monte Carlo</v>
      </c>
      <c r="K492" s="30" t="str">
        <f>E$832</f>
        <v>R64</v>
      </c>
      <c r="L492" s="30" t="str">
        <f>D$832</f>
        <v>Clay</v>
      </c>
      <c r="M492" s="30" t="str">
        <f>F$832</f>
        <v>Federer, Roger</v>
      </c>
      <c r="N492" s="30" t="str">
        <f>F$833</f>
        <v>6-3, 2-6, 6-3</v>
      </c>
      <c r="O492" s="30"/>
      <c r="P492" s="30"/>
      <c r="Q492" s="30"/>
      <c r="R492" s="30"/>
      <c r="S492" s="30">
        <f t="shared" si="41"/>
        <v>0</v>
      </c>
      <c r="T492" s="30"/>
      <c r="U492" s="31">
        <f t="shared" si="42"/>
        <v>0</v>
      </c>
      <c r="V492" s="33">
        <f>SUM(U449:U492)</f>
        <v>669</v>
      </c>
    </row>
    <row r="493" spans="2:22" x14ac:dyDescent="0.2">
      <c r="B493" s="51"/>
      <c r="C493" s="20" t="s">
        <v>593</v>
      </c>
      <c r="D493" s="52"/>
      <c r="E493" s="52"/>
      <c r="F493" s="19" t="s">
        <v>976</v>
      </c>
    </row>
    <row r="494" spans="2:22" x14ac:dyDescent="0.2">
      <c r="B494" s="51">
        <v>1991</v>
      </c>
      <c r="C494" s="19" t="s">
        <v>595</v>
      </c>
      <c r="D494" s="52" t="s">
        <v>582</v>
      </c>
      <c r="E494" s="52" t="s">
        <v>1</v>
      </c>
      <c r="F494" s="19" t="s">
        <v>629</v>
      </c>
      <c r="I494" s="19" t="str">
        <f>B$836</f>
        <v>Roger Federer vs. Rafael Nadal (Nadal leads, 23-11)</v>
      </c>
    </row>
    <row r="495" spans="2:22" x14ac:dyDescent="0.2">
      <c r="B495" s="51"/>
      <c r="C495" s="20" t="s">
        <v>596</v>
      </c>
      <c r="D495" s="52"/>
      <c r="E495" s="52"/>
      <c r="F495" s="19" t="s">
        <v>1103</v>
      </c>
      <c r="I495" s="30">
        <f>B$837</f>
        <v>2015</v>
      </c>
      <c r="J495" s="30" t="str">
        <f>C$837</f>
        <v>Basel</v>
      </c>
      <c r="K495" s="30" t="str">
        <f>E$837</f>
        <v>F</v>
      </c>
      <c r="L495" s="30" t="str">
        <f>D$837</f>
        <v>Hard</v>
      </c>
      <c r="M495" s="30" t="str">
        <f>F$837</f>
        <v>Federer, Roger</v>
      </c>
      <c r="N495" s="30" t="str">
        <f>F$838</f>
        <v>6-3, 5-7, 6-3</v>
      </c>
      <c r="O495" s="30"/>
      <c r="P495" s="30"/>
      <c r="Q495" s="30"/>
      <c r="R495" s="30">
        <v>12</v>
      </c>
      <c r="S495" s="30">
        <f t="shared" ref="S495:S528" si="43">SUM(O495:R495)</f>
        <v>12</v>
      </c>
      <c r="T495" s="30"/>
      <c r="U495" s="31">
        <f t="shared" ref="U495:U528" si="44">IF(T495="Yes",S495*2,S495)</f>
        <v>12</v>
      </c>
    </row>
    <row r="496" spans="2:22" x14ac:dyDescent="0.2">
      <c r="B496" s="51">
        <v>1989</v>
      </c>
      <c r="C496" s="19" t="s">
        <v>679</v>
      </c>
      <c r="D496" s="52" t="s">
        <v>582</v>
      </c>
      <c r="E496" s="52" t="s">
        <v>1</v>
      </c>
      <c r="F496" s="19" t="s">
        <v>644</v>
      </c>
      <c r="I496" s="30">
        <f>B$839</f>
        <v>2014</v>
      </c>
      <c r="J496" s="30" t="str">
        <f>C$839</f>
        <v>Australian Open</v>
      </c>
      <c r="K496" s="30" t="str">
        <f>E$839</f>
        <v>S</v>
      </c>
      <c r="L496" s="30" t="str">
        <f>D$839</f>
        <v>Hard</v>
      </c>
      <c r="M496" s="30" t="str">
        <f>F$839</f>
        <v>Nadal, Rafael</v>
      </c>
      <c r="N496" s="30" t="str">
        <f>F$840</f>
        <v>7-6 (4), 6-3, 6-3</v>
      </c>
      <c r="O496" s="30">
        <v>3</v>
      </c>
      <c r="P496" s="30"/>
      <c r="Q496" s="30">
        <v>9</v>
      </c>
      <c r="R496" s="30"/>
      <c r="S496" s="30">
        <f t="shared" si="43"/>
        <v>12</v>
      </c>
      <c r="T496" s="30" t="s">
        <v>565</v>
      </c>
      <c r="U496" s="31">
        <f t="shared" si="44"/>
        <v>24</v>
      </c>
    </row>
    <row r="497" spans="2:21" x14ac:dyDescent="0.2">
      <c r="B497" s="51"/>
      <c r="C497" s="20" t="s">
        <v>596</v>
      </c>
      <c r="D497" s="52"/>
      <c r="E497" s="52"/>
      <c r="F497" s="20" t="s">
        <v>680</v>
      </c>
      <c r="I497" s="30">
        <f>B$841</f>
        <v>2013</v>
      </c>
      <c r="J497" s="30" t="str">
        <f>C$841</f>
        <v>Barclays ATP World Tour Finals</v>
      </c>
      <c r="K497" s="30" t="str">
        <f>E$841</f>
        <v>S</v>
      </c>
      <c r="L497" s="30" t="str">
        <f>D$841</f>
        <v>Hard</v>
      </c>
      <c r="M497" s="30" t="str">
        <f>F$841</f>
        <v>Nadal, Rafael</v>
      </c>
      <c r="N497" s="30" t="str">
        <f>F$842</f>
        <v>7-5, 6-3</v>
      </c>
      <c r="O497" s="30"/>
      <c r="P497" s="30"/>
      <c r="Q497" s="30">
        <v>9</v>
      </c>
      <c r="R497" s="30"/>
      <c r="S497" s="30">
        <f t="shared" si="43"/>
        <v>9</v>
      </c>
      <c r="T497" s="30" t="s">
        <v>565</v>
      </c>
      <c r="U497" s="31">
        <f t="shared" si="44"/>
        <v>18</v>
      </c>
    </row>
    <row r="498" spans="2:21" x14ac:dyDescent="0.2">
      <c r="I498" s="30">
        <f>B$843</f>
        <v>2013</v>
      </c>
      <c r="J498" s="30" t="str">
        <f>C$843</f>
        <v>ATP World Tour Masters 1000 Cincinnati</v>
      </c>
      <c r="K498" s="30" t="str">
        <f>E$843</f>
        <v>Q</v>
      </c>
      <c r="L498" s="30" t="str">
        <f>D$843</f>
        <v>Hard</v>
      </c>
      <c r="M498" s="30" t="str">
        <f>F$843</f>
        <v>Nadal, Rafael</v>
      </c>
      <c r="N498" s="30" t="str">
        <f>F$844</f>
        <v>5-7, 6-4, 6-3</v>
      </c>
      <c r="O498" s="30"/>
      <c r="P498" s="30">
        <v>6</v>
      </c>
      <c r="Q498" s="30"/>
      <c r="R498" s="30"/>
      <c r="S498" s="30">
        <f t="shared" si="43"/>
        <v>6</v>
      </c>
      <c r="T498" s="30"/>
      <c r="U498" s="31">
        <f t="shared" si="44"/>
        <v>6</v>
      </c>
    </row>
    <row r="499" spans="2:21" x14ac:dyDescent="0.2">
      <c r="I499" s="30">
        <f>B$845</f>
        <v>2013</v>
      </c>
      <c r="J499" s="30" t="str">
        <f>C$845</f>
        <v>ATP World Tour Masters 1000 Rome</v>
      </c>
      <c r="K499" s="30" t="str">
        <f>E$845</f>
        <v>F</v>
      </c>
      <c r="L499" s="30" t="str">
        <f>D$845</f>
        <v>Clay</v>
      </c>
      <c r="M499" s="30" t="str">
        <f>F$845</f>
        <v>Nadal, Rafael</v>
      </c>
      <c r="N499" s="30" t="str">
        <f>F$846</f>
        <v>6-1, 6-3</v>
      </c>
      <c r="O499" s="30"/>
      <c r="P499" s="30"/>
      <c r="Q499" s="30"/>
      <c r="R499" s="30">
        <v>12</v>
      </c>
      <c r="S499" s="30">
        <f t="shared" si="43"/>
        <v>12</v>
      </c>
      <c r="T499" s="30"/>
      <c r="U499" s="31">
        <f t="shared" si="44"/>
        <v>12</v>
      </c>
    </row>
    <row r="500" spans="2:21" x14ac:dyDescent="0.2">
      <c r="B500" s="19" t="s">
        <v>744</v>
      </c>
      <c r="I500" s="30">
        <f>B$847</f>
        <v>2013</v>
      </c>
      <c r="J500" s="30" t="str">
        <f>C$847</f>
        <v>ATP World Tour Masters 1000 Indian Wells</v>
      </c>
      <c r="K500" s="30" t="str">
        <f>E$847</f>
        <v>Q</v>
      </c>
      <c r="L500" s="30" t="str">
        <f>D$847</f>
        <v>Hard</v>
      </c>
      <c r="M500" s="30" t="str">
        <f>F$847</f>
        <v>Nadal, Rafael</v>
      </c>
      <c r="N500" s="30" t="str">
        <f>F$848</f>
        <v>6-4, 6-2</v>
      </c>
      <c r="O500" s="30"/>
      <c r="P500" s="30">
        <v>6</v>
      </c>
      <c r="Q500" s="30"/>
      <c r="R500" s="30"/>
      <c r="S500" s="30">
        <f t="shared" si="43"/>
        <v>6</v>
      </c>
      <c r="T500" s="30"/>
      <c r="U500" s="31">
        <f t="shared" si="44"/>
        <v>6</v>
      </c>
    </row>
    <row r="501" spans="2:21" x14ac:dyDescent="0.2">
      <c r="B501" s="51">
        <v>1991</v>
      </c>
      <c r="C501" s="19" t="s">
        <v>683</v>
      </c>
      <c r="D501" s="52" t="s">
        <v>582</v>
      </c>
      <c r="E501" s="52" t="s">
        <v>5</v>
      </c>
      <c r="F501" s="19" t="s">
        <v>745</v>
      </c>
      <c r="I501" s="30">
        <f>B$849</f>
        <v>2012</v>
      </c>
      <c r="J501" s="30" t="str">
        <f>C$849</f>
        <v>ATP World Tour Masters 1000 Indian Wells</v>
      </c>
      <c r="K501" s="30" t="str">
        <f>E$849</f>
        <v>S</v>
      </c>
      <c r="L501" s="30" t="str">
        <f>D$849</f>
        <v>Hard</v>
      </c>
      <c r="M501" s="30" t="str">
        <f>F$849</f>
        <v>Federer, Roger</v>
      </c>
      <c r="N501" s="30" t="str">
        <f>F$850</f>
        <v>6-3, 6-4</v>
      </c>
      <c r="O501" s="30"/>
      <c r="P501" s="30"/>
      <c r="Q501" s="30">
        <v>9</v>
      </c>
      <c r="R501" s="30"/>
      <c r="S501" s="30">
        <f t="shared" si="43"/>
        <v>9</v>
      </c>
      <c r="T501" s="30"/>
      <c r="U501" s="31">
        <f t="shared" si="44"/>
        <v>9</v>
      </c>
    </row>
    <row r="502" spans="2:21" x14ac:dyDescent="0.2">
      <c r="B502" s="51"/>
      <c r="C502" s="20" t="s">
        <v>684</v>
      </c>
      <c r="D502" s="52"/>
      <c r="E502" s="52"/>
      <c r="F502" s="19" t="s">
        <v>1021</v>
      </c>
      <c r="I502" s="30">
        <f>B$851</f>
        <v>2012</v>
      </c>
      <c r="J502" s="30" t="str">
        <f>C$851</f>
        <v>Australian Open</v>
      </c>
      <c r="K502" s="30" t="str">
        <f>E$851</f>
        <v>S</v>
      </c>
      <c r="L502" s="30" t="str">
        <f>D$851</f>
        <v>Hard</v>
      </c>
      <c r="M502" s="30" t="str">
        <f>F$851</f>
        <v>Nadal, Rafael</v>
      </c>
      <c r="N502" s="30" t="str">
        <f>F$852</f>
        <v>6-7 (5), 6-2, 7-6 (5), 6-4</v>
      </c>
      <c r="O502" s="30">
        <v>6</v>
      </c>
      <c r="P502" s="30"/>
      <c r="Q502" s="30">
        <v>9</v>
      </c>
      <c r="R502" s="30"/>
      <c r="S502" s="30">
        <f t="shared" si="43"/>
        <v>15</v>
      </c>
      <c r="T502" s="30" t="s">
        <v>565</v>
      </c>
      <c r="U502" s="31">
        <f t="shared" si="44"/>
        <v>30</v>
      </c>
    </row>
    <row r="503" spans="2:21" x14ac:dyDescent="0.2">
      <c r="B503" s="51">
        <v>1989</v>
      </c>
      <c r="C503" s="19" t="s">
        <v>746</v>
      </c>
      <c r="D503" s="52" t="s">
        <v>582</v>
      </c>
      <c r="E503" s="52" t="s">
        <v>12</v>
      </c>
      <c r="F503" s="19" t="s">
        <v>747</v>
      </c>
      <c r="I503" s="30">
        <f>B$853</f>
        <v>2011</v>
      </c>
      <c r="J503" s="30" t="str">
        <f>C$853</f>
        <v>Barclays ATP World Tour Finals</v>
      </c>
      <c r="K503" s="30" t="str">
        <f>E$853</f>
        <v>RR</v>
      </c>
      <c r="L503" s="30" t="str">
        <f>D$853</f>
        <v>Hard</v>
      </c>
      <c r="M503" s="30" t="str">
        <f>F$853</f>
        <v>Federer, Roger</v>
      </c>
      <c r="N503" s="30" t="str">
        <f>F$854</f>
        <v>6-3, 6-0</v>
      </c>
      <c r="O503" s="30"/>
      <c r="P503" s="30"/>
      <c r="Q503" s="30"/>
      <c r="R503" s="30"/>
      <c r="S503" s="30">
        <f t="shared" si="43"/>
        <v>0</v>
      </c>
      <c r="T503" s="30" t="s">
        <v>565</v>
      </c>
      <c r="U503" s="31">
        <f t="shared" si="44"/>
        <v>0</v>
      </c>
    </row>
    <row r="504" spans="2:21" x14ac:dyDescent="0.2">
      <c r="B504" s="51"/>
      <c r="C504" s="20" t="s">
        <v>611</v>
      </c>
      <c r="D504" s="52"/>
      <c r="E504" s="52"/>
      <c r="F504" s="19" t="s">
        <v>680</v>
      </c>
      <c r="I504" s="30">
        <f>B$855</f>
        <v>2011</v>
      </c>
      <c r="J504" s="30" t="str">
        <f>C$855</f>
        <v>French Open</v>
      </c>
      <c r="K504" s="30" t="str">
        <f>E$855</f>
        <v>F</v>
      </c>
      <c r="L504" s="30" t="str">
        <f>D$855</f>
        <v>Clay</v>
      </c>
      <c r="M504" s="30" t="str">
        <f>F$855</f>
        <v>Nadal, Rafael</v>
      </c>
      <c r="N504" s="30" t="str">
        <f>F$856</f>
        <v>7-5, 7-6 (3), 5-7, 6-1</v>
      </c>
      <c r="O504" s="30">
        <v>3</v>
      </c>
      <c r="P504" s="30"/>
      <c r="Q504" s="30"/>
      <c r="R504" s="30">
        <v>12</v>
      </c>
      <c r="S504" s="30">
        <f t="shared" si="43"/>
        <v>15</v>
      </c>
      <c r="T504" s="30" t="s">
        <v>565</v>
      </c>
      <c r="U504" s="31">
        <f t="shared" si="44"/>
        <v>30</v>
      </c>
    </row>
    <row r="505" spans="2:21" x14ac:dyDescent="0.2">
      <c r="B505" s="51">
        <v>1987</v>
      </c>
      <c r="C505" s="19" t="s">
        <v>720</v>
      </c>
      <c r="D505" s="52" t="s">
        <v>582</v>
      </c>
      <c r="E505" s="52" t="s">
        <v>17</v>
      </c>
      <c r="F505" s="19" t="s">
        <v>747</v>
      </c>
      <c r="I505" s="30">
        <f>B$857</f>
        <v>2011</v>
      </c>
      <c r="J505" s="30" t="str">
        <f>C$857</f>
        <v>ATP World Tour Masters 1000 Madrid</v>
      </c>
      <c r="K505" s="30" t="str">
        <f>E$857</f>
        <v>S</v>
      </c>
      <c r="L505" s="30" t="str">
        <f>D$857</f>
        <v>Clay</v>
      </c>
      <c r="M505" s="30" t="str">
        <f>F$857</f>
        <v>Nadal, Rafael</v>
      </c>
      <c r="N505" s="30" t="str">
        <f>F$858</f>
        <v>5-7, 6-1, 6-3</v>
      </c>
      <c r="O505" s="30"/>
      <c r="P505" s="30"/>
      <c r="Q505" s="30">
        <v>9</v>
      </c>
      <c r="R505" s="30"/>
      <c r="S505" s="30">
        <f t="shared" si="43"/>
        <v>9</v>
      </c>
      <c r="T505" s="30"/>
      <c r="U505" s="31">
        <f t="shared" si="44"/>
        <v>9</v>
      </c>
    </row>
    <row r="506" spans="2:21" x14ac:dyDescent="0.2">
      <c r="B506" s="51"/>
      <c r="C506" s="20" t="s">
        <v>607</v>
      </c>
      <c r="D506" s="52"/>
      <c r="E506" s="52"/>
      <c r="F506" s="19" t="s">
        <v>748</v>
      </c>
      <c r="I506" s="30">
        <f>B$859</f>
        <v>2011</v>
      </c>
      <c r="J506" s="30" t="str">
        <f>C$859</f>
        <v>ATP World Tour Masters 1000 Miami</v>
      </c>
      <c r="K506" s="30" t="str">
        <f>E$859</f>
        <v>S</v>
      </c>
      <c r="L506" s="30" t="str">
        <f>D$859</f>
        <v>Hard</v>
      </c>
      <c r="M506" s="30" t="str">
        <f>F$859</f>
        <v>Nadal, Rafael</v>
      </c>
      <c r="N506" s="30" t="str">
        <f>F$860</f>
        <v>6-3, 6-2</v>
      </c>
      <c r="O506" s="30"/>
      <c r="P506" s="30"/>
      <c r="Q506" s="30">
        <v>9</v>
      </c>
      <c r="R506" s="30"/>
      <c r="S506" s="30">
        <f t="shared" si="43"/>
        <v>9</v>
      </c>
      <c r="T506" s="30"/>
      <c r="U506" s="31">
        <f t="shared" si="44"/>
        <v>9</v>
      </c>
    </row>
    <row r="507" spans="2:21" x14ac:dyDescent="0.2">
      <c r="B507" s="51">
        <v>1986</v>
      </c>
      <c r="C507" s="19" t="s">
        <v>741</v>
      </c>
      <c r="D507" s="52" t="s">
        <v>605</v>
      </c>
      <c r="E507" s="52" t="s">
        <v>12</v>
      </c>
      <c r="F507" s="19" t="s">
        <v>745</v>
      </c>
      <c r="I507" s="30">
        <f>B$861</f>
        <v>2010</v>
      </c>
      <c r="J507" s="30" t="str">
        <f>C$861</f>
        <v>Barclays ATP World Tour Finals</v>
      </c>
      <c r="K507" s="30" t="str">
        <f>E$861</f>
        <v>F</v>
      </c>
      <c r="L507" s="30" t="str">
        <f>D$861</f>
        <v>Hard</v>
      </c>
      <c r="M507" s="30" t="str">
        <f>F$861</f>
        <v>Federer, Roger</v>
      </c>
      <c r="N507" s="30" t="str">
        <f>F$862</f>
        <v>6-3, 3-6, 6-1</v>
      </c>
      <c r="O507" s="30"/>
      <c r="P507" s="30"/>
      <c r="Q507" s="30"/>
      <c r="R507" s="30">
        <v>12</v>
      </c>
      <c r="S507" s="30">
        <f t="shared" si="43"/>
        <v>12</v>
      </c>
      <c r="T507" s="30" t="s">
        <v>565</v>
      </c>
      <c r="U507" s="31">
        <f t="shared" si="44"/>
        <v>24</v>
      </c>
    </row>
    <row r="508" spans="2:21" x14ac:dyDescent="0.2">
      <c r="B508" s="51"/>
      <c r="C508" s="20" t="s">
        <v>587</v>
      </c>
      <c r="D508" s="52"/>
      <c r="E508" s="52"/>
      <c r="F508" s="19" t="s">
        <v>749</v>
      </c>
      <c r="I508" s="30">
        <f>B$863</f>
        <v>2010</v>
      </c>
      <c r="J508" s="30" t="str">
        <f>C$863</f>
        <v>ATP World Tour Masters 1000 Madrid</v>
      </c>
      <c r="K508" s="30" t="str">
        <f>E$863</f>
        <v>F</v>
      </c>
      <c r="L508" s="30" t="str">
        <f>D$863</f>
        <v>Clay</v>
      </c>
      <c r="M508" s="30" t="str">
        <f>F$863</f>
        <v>Nadal, Rafael</v>
      </c>
      <c r="N508" s="30" t="str">
        <f>F$864</f>
        <v>6-4, 7-6 (5)</v>
      </c>
      <c r="O508" s="30">
        <v>3</v>
      </c>
      <c r="P508" s="30"/>
      <c r="Q508" s="30"/>
      <c r="R508" s="30">
        <v>12</v>
      </c>
      <c r="S508" s="30">
        <f t="shared" si="43"/>
        <v>15</v>
      </c>
      <c r="T508" s="30"/>
      <c r="U508" s="31">
        <f t="shared" si="44"/>
        <v>15</v>
      </c>
    </row>
    <row r="509" spans="2:21" x14ac:dyDescent="0.2">
      <c r="B509" s="51">
        <v>1985</v>
      </c>
      <c r="C509" s="19" t="s">
        <v>720</v>
      </c>
      <c r="D509" s="52" t="s">
        <v>582</v>
      </c>
      <c r="E509" s="52" t="s">
        <v>5</v>
      </c>
      <c r="F509" s="19" t="s">
        <v>745</v>
      </c>
      <c r="I509" s="30">
        <f>B$865</f>
        <v>2009</v>
      </c>
      <c r="J509" s="30" t="str">
        <f>C$865</f>
        <v>ATP World Tour Masters 1000 Madrid</v>
      </c>
      <c r="K509" s="30" t="str">
        <f>E$865</f>
        <v>F</v>
      </c>
      <c r="L509" s="30" t="str">
        <f>D$865</f>
        <v>Clay</v>
      </c>
      <c r="M509" s="30" t="str">
        <f>F$865</f>
        <v>Federer, Roger</v>
      </c>
      <c r="N509" s="30" t="str">
        <f>F$866</f>
        <v>6-4, 6-4</v>
      </c>
      <c r="O509" s="30"/>
      <c r="P509" s="30"/>
      <c r="Q509" s="30"/>
      <c r="R509" s="30">
        <v>12</v>
      </c>
      <c r="S509" s="30">
        <f t="shared" si="43"/>
        <v>12</v>
      </c>
      <c r="T509" s="30"/>
      <c r="U509" s="31">
        <f t="shared" si="44"/>
        <v>12</v>
      </c>
    </row>
    <row r="510" spans="2:21" x14ac:dyDescent="0.2">
      <c r="B510" s="51"/>
      <c r="C510" s="20" t="s">
        <v>607</v>
      </c>
      <c r="D510" s="52"/>
      <c r="E510" s="52"/>
      <c r="F510" s="19" t="s">
        <v>750</v>
      </c>
      <c r="I510" s="30">
        <f>B$867</f>
        <v>2009</v>
      </c>
      <c r="J510" s="30" t="str">
        <f>C$867</f>
        <v>Australian Open</v>
      </c>
      <c r="K510" s="30" t="str">
        <f>E$867</f>
        <v>F</v>
      </c>
      <c r="L510" s="30" t="str">
        <f>D$867</f>
        <v>Hard</v>
      </c>
      <c r="M510" s="30" t="str">
        <f>F$867</f>
        <v>Nadal, Rafael</v>
      </c>
      <c r="N510" s="30" t="str">
        <f>F$868</f>
        <v>7-5, 3-6, 7-6 (3), 3-6, 6-2</v>
      </c>
      <c r="O510" s="30">
        <v>3</v>
      </c>
      <c r="P510" s="30"/>
      <c r="Q510" s="30"/>
      <c r="R510" s="30">
        <v>12</v>
      </c>
      <c r="S510" s="30">
        <f t="shared" si="43"/>
        <v>15</v>
      </c>
      <c r="T510" s="30" t="s">
        <v>565</v>
      </c>
      <c r="U510" s="31">
        <f t="shared" si="44"/>
        <v>30</v>
      </c>
    </row>
    <row r="511" spans="2:21" x14ac:dyDescent="0.2">
      <c r="B511" s="51">
        <v>1985</v>
      </c>
      <c r="C511" s="19" t="s">
        <v>751</v>
      </c>
      <c r="D511" s="52" t="s">
        <v>605</v>
      </c>
      <c r="E511" s="52" t="s">
        <v>12</v>
      </c>
      <c r="F511" s="19" t="s">
        <v>745</v>
      </c>
      <c r="I511" s="30">
        <f>B$869</f>
        <v>2008</v>
      </c>
      <c r="J511" s="30" t="str">
        <f>C$869</f>
        <v>Wimbledon</v>
      </c>
      <c r="K511" s="30" t="str">
        <f>E$869</f>
        <v>F</v>
      </c>
      <c r="L511" s="30" t="str">
        <f>D$869</f>
        <v>Grass</v>
      </c>
      <c r="M511" s="30" t="str">
        <f>F$869</f>
        <v>Nadal, Rafael</v>
      </c>
      <c r="N511" s="30" t="str">
        <f>F$870</f>
        <v>6-4, 6-4, 6-7 (5), 6-7 (8), 9-7</v>
      </c>
      <c r="O511" s="30">
        <v>6</v>
      </c>
      <c r="P511" s="30"/>
      <c r="Q511" s="30"/>
      <c r="R511" s="30">
        <v>12</v>
      </c>
      <c r="S511" s="30">
        <f t="shared" si="43"/>
        <v>18</v>
      </c>
      <c r="T511" s="30" t="s">
        <v>565</v>
      </c>
      <c r="U511" s="31">
        <f t="shared" si="44"/>
        <v>36</v>
      </c>
    </row>
    <row r="512" spans="2:21" x14ac:dyDescent="0.2">
      <c r="B512" s="51"/>
      <c r="C512" s="20" t="s">
        <v>752</v>
      </c>
      <c r="D512" s="52"/>
      <c r="E512" s="52"/>
      <c r="F512" s="19" t="s">
        <v>753</v>
      </c>
      <c r="I512" s="30">
        <f>B$871</f>
        <v>2008</v>
      </c>
      <c r="J512" s="30" t="str">
        <f>C$871</f>
        <v>French Open</v>
      </c>
      <c r="K512" s="30" t="str">
        <f>E$871</f>
        <v>F</v>
      </c>
      <c r="L512" s="30" t="str">
        <f>D$871</f>
        <v>Clay</v>
      </c>
      <c r="M512" s="30" t="str">
        <f>F$871</f>
        <v>Nadal, Rafael</v>
      </c>
      <c r="N512" s="30" t="str">
        <f>F$872</f>
        <v>6-1, 6-3, 6-0</v>
      </c>
      <c r="O512" s="30"/>
      <c r="P512" s="30"/>
      <c r="Q512" s="30"/>
      <c r="R512" s="30">
        <v>12</v>
      </c>
      <c r="S512" s="30">
        <f t="shared" si="43"/>
        <v>12</v>
      </c>
      <c r="T512" s="30" t="s">
        <v>565</v>
      </c>
      <c r="U512" s="31">
        <f t="shared" si="44"/>
        <v>24</v>
      </c>
    </row>
    <row r="513" spans="2:22" x14ac:dyDescent="0.2">
      <c r="B513" s="51">
        <v>1984</v>
      </c>
      <c r="C513" s="19" t="s">
        <v>580</v>
      </c>
      <c r="D513" s="52" t="s">
        <v>582</v>
      </c>
      <c r="E513" s="52" t="s">
        <v>5</v>
      </c>
      <c r="F513" s="19" t="s">
        <v>745</v>
      </c>
      <c r="I513" s="30">
        <f>B$873</f>
        <v>2008</v>
      </c>
      <c r="J513" s="30" t="str">
        <f>C$873</f>
        <v>ATP Masters Series Hamburg</v>
      </c>
      <c r="K513" s="30" t="str">
        <f>E$873</f>
        <v>F</v>
      </c>
      <c r="L513" s="30" t="str">
        <f>D$873</f>
        <v>Clay</v>
      </c>
      <c r="M513" s="30" t="str">
        <f>F$873</f>
        <v>Nadal, Rafael</v>
      </c>
      <c r="N513" s="30" t="str">
        <f>F$874</f>
        <v>7-5, 6-7 (3), 6-3</v>
      </c>
      <c r="O513" s="30">
        <v>3</v>
      </c>
      <c r="P513" s="30"/>
      <c r="Q513" s="30"/>
      <c r="R513" s="30">
        <v>12</v>
      </c>
      <c r="S513" s="30">
        <f t="shared" si="43"/>
        <v>15</v>
      </c>
      <c r="T513" s="30"/>
      <c r="U513" s="31">
        <f t="shared" si="44"/>
        <v>15</v>
      </c>
    </row>
    <row r="514" spans="2:22" x14ac:dyDescent="0.2">
      <c r="B514" s="51"/>
      <c r="C514" s="20" t="s">
        <v>581</v>
      </c>
      <c r="D514" s="52"/>
      <c r="E514" s="52"/>
      <c r="F514" s="19" t="s">
        <v>754</v>
      </c>
      <c r="I514" s="30">
        <f>B$875</f>
        <v>2008</v>
      </c>
      <c r="J514" s="30" t="str">
        <f>C$875</f>
        <v>ATP Masters Series Monte Carlo</v>
      </c>
      <c r="K514" s="30" t="str">
        <f>E$875</f>
        <v>F</v>
      </c>
      <c r="L514" s="30" t="str">
        <f>D$875</f>
        <v>Clay</v>
      </c>
      <c r="M514" s="30" t="str">
        <f>F$875</f>
        <v>Nadal, Rafael</v>
      </c>
      <c r="N514" s="30" t="str">
        <f>F$876</f>
        <v>7-5, 7-5</v>
      </c>
      <c r="O514" s="30"/>
      <c r="P514" s="30"/>
      <c r="Q514" s="30"/>
      <c r="R514" s="30">
        <v>12</v>
      </c>
      <c r="S514" s="30">
        <f t="shared" si="43"/>
        <v>12</v>
      </c>
      <c r="T514" s="30"/>
      <c r="U514" s="31">
        <f t="shared" si="44"/>
        <v>12</v>
      </c>
    </row>
    <row r="515" spans="2:22" x14ac:dyDescent="0.2">
      <c r="B515" s="51">
        <v>1984</v>
      </c>
      <c r="C515" s="19" t="s">
        <v>720</v>
      </c>
      <c r="D515" s="52" t="s">
        <v>582</v>
      </c>
      <c r="E515" s="52" t="s">
        <v>5</v>
      </c>
      <c r="F515" s="19" t="s">
        <v>745</v>
      </c>
      <c r="I515" s="30">
        <f>B$877</f>
        <v>2007</v>
      </c>
      <c r="J515" s="30" t="str">
        <f>C$877</f>
        <v>Tennis Masters Cup</v>
      </c>
      <c r="K515" s="30" t="str">
        <f>E$877</f>
        <v>S</v>
      </c>
      <c r="L515" s="30" t="str">
        <f>D$877</f>
        <v>Hard</v>
      </c>
      <c r="M515" s="30" t="str">
        <f>F$877</f>
        <v>Federer, Roger</v>
      </c>
      <c r="N515" s="30" t="str">
        <f>F$878</f>
        <v>6-4, 6-1</v>
      </c>
      <c r="O515" s="30"/>
      <c r="P515" s="30"/>
      <c r="Q515" s="30">
        <v>9</v>
      </c>
      <c r="R515" s="30"/>
      <c r="S515" s="30">
        <f t="shared" si="43"/>
        <v>9</v>
      </c>
      <c r="T515" s="30"/>
      <c r="U515" s="31">
        <f t="shared" si="44"/>
        <v>9</v>
      </c>
    </row>
    <row r="516" spans="2:22" x14ac:dyDescent="0.2">
      <c r="B516" s="51"/>
      <c r="C516" s="20" t="s">
        <v>601</v>
      </c>
      <c r="D516" s="52"/>
      <c r="E516" s="52"/>
      <c r="F516" s="19" t="s">
        <v>755</v>
      </c>
      <c r="I516" s="30">
        <f>B$879</f>
        <v>2007</v>
      </c>
      <c r="J516" s="30" t="str">
        <f>C$879</f>
        <v>Wimbledon</v>
      </c>
      <c r="K516" s="30" t="str">
        <f>E$879</f>
        <v>F</v>
      </c>
      <c r="L516" s="30" t="str">
        <f>D$879</f>
        <v>Grass</v>
      </c>
      <c r="M516" s="30" t="str">
        <f>F$879</f>
        <v>Federer, Roger</v>
      </c>
      <c r="N516" s="30" t="str">
        <f>F$880</f>
        <v>7-6 (7), 4-6, 7-6 (3), 2-6, 6-2</v>
      </c>
      <c r="O516" s="30">
        <v>6</v>
      </c>
      <c r="P516" s="30"/>
      <c r="Q516" s="30"/>
      <c r="R516" s="30">
        <v>12</v>
      </c>
      <c r="S516" s="30">
        <f t="shared" si="43"/>
        <v>18</v>
      </c>
      <c r="T516" s="30" t="s">
        <v>565</v>
      </c>
      <c r="U516" s="31">
        <f t="shared" si="44"/>
        <v>36</v>
      </c>
    </row>
    <row r="517" spans="2:22" x14ac:dyDescent="0.2">
      <c r="B517" s="51">
        <v>1984</v>
      </c>
      <c r="C517" s="19" t="s">
        <v>597</v>
      </c>
      <c r="D517" s="52" t="s">
        <v>599</v>
      </c>
      <c r="E517" s="52" t="s">
        <v>12</v>
      </c>
      <c r="F517" s="19" t="s">
        <v>745</v>
      </c>
      <c r="I517" s="30">
        <f>B$881</f>
        <v>2007</v>
      </c>
      <c r="J517" s="30" t="str">
        <f>C$881</f>
        <v>French Open</v>
      </c>
      <c r="K517" s="30" t="str">
        <f>E$881</f>
        <v>F</v>
      </c>
      <c r="L517" s="30" t="str">
        <f>D$881</f>
        <v>Clay</v>
      </c>
      <c r="M517" s="30" t="str">
        <f>F$881</f>
        <v>Nadal, Rafael</v>
      </c>
      <c r="N517" s="30" t="str">
        <f>F$882</f>
        <v>6-3, 4-6, 6-3, 6-4</v>
      </c>
      <c r="O517" s="30"/>
      <c r="P517" s="30"/>
      <c r="Q517" s="30"/>
      <c r="R517" s="30">
        <v>12</v>
      </c>
      <c r="S517" s="30">
        <f t="shared" si="43"/>
        <v>12</v>
      </c>
      <c r="T517" s="30" t="s">
        <v>565</v>
      </c>
      <c r="U517" s="31">
        <f t="shared" si="44"/>
        <v>24</v>
      </c>
    </row>
    <row r="518" spans="2:22" x14ac:dyDescent="0.2">
      <c r="B518" s="51"/>
      <c r="C518" s="20" t="s">
        <v>598</v>
      </c>
      <c r="D518" s="52"/>
      <c r="E518" s="52"/>
      <c r="F518" s="19" t="s">
        <v>756</v>
      </c>
      <c r="I518" s="30">
        <f>B$883</f>
        <v>2007</v>
      </c>
      <c r="J518" s="30" t="str">
        <f>C$883</f>
        <v>ATP Masters Series Hamburg</v>
      </c>
      <c r="K518" s="30" t="str">
        <f>E$883</f>
        <v>F</v>
      </c>
      <c r="L518" s="30" t="str">
        <f>D$883</f>
        <v>Clay</v>
      </c>
      <c r="M518" s="30" t="str">
        <f>F$883</f>
        <v>Federer, Roger</v>
      </c>
      <c r="N518" s="30" t="str">
        <f>F$884</f>
        <v>2-6, 6-2, 6-0</v>
      </c>
      <c r="O518" s="30"/>
      <c r="P518" s="30"/>
      <c r="Q518" s="30"/>
      <c r="R518" s="30">
        <v>12</v>
      </c>
      <c r="S518" s="30">
        <f t="shared" si="43"/>
        <v>12</v>
      </c>
      <c r="T518" s="30"/>
      <c r="U518" s="31">
        <f t="shared" si="44"/>
        <v>12</v>
      </c>
    </row>
    <row r="519" spans="2:22" x14ac:dyDescent="0.2">
      <c r="B519" s="51">
        <v>1984</v>
      </c>
      <c r="C519" s="19" t="s">
        <v>694</v>
      </c>
      <c r="D519" s="52" t="s">
        <v>599</v>
      </c>
      <c r="E519" s="52" t="s">
        <v>5</v>
      </c>
      <c r="F519" s="19" t="s">
        <v>745</v>
      </c>
      <c r="I519" s="30">
        <f>B$885</f>
        <v>2007</v>
      </c>
      <c r="J519" s="30" t="str">
        <f>C$885</f>
        <v>ATP Masters Series Monte Carlo</v>
      </c>
      <c r="K519" s="30" t="str">
        <f>E$885</f>
        <v>F</v>
      </c>
      <c r="L519" s="30" t="str">
        <f>D$885</f>
        <v>Clay</v>
      </c>
      <c r="M519" s="30" t="str">
        <f>F$885</f>
        <v>Nadal, Rafael</v>
      </c>
      <c r="N519" s="30" t="str">
        <f>F$886</f>
        <v>6-4, 6-4</v>
      </c>
      <c r="O519" s="30"/>
      <c r="P519" s="30"/>
      <c r="Q519" s="30"/>
      <c r="R519" s="30">
        <v>12</v>
      </c>
      <c r="S519" s="30">
        <f t="shared" si="43"/>
        <v>12</v>
      </c>
      <c r="T519" s="30"/>
      <c r="U519" s="31">
        <f t="shared" si="44"/>
        <v>12</v>
      </c>
    </row>
    <row r="520" spans="2:22" x14ac:dyDescent="0.2">
      <c r="B520" s="51"/>
      <c r="C520" s="20" t="s">
        <v>598</v>
      </c>
      <c r="D520" s="52"/>
      <c r="E520" s="52"/>
      <c r="F520" s="19" t="s">
        <v>757</v>
      </c>
      <c r="I520" s="30">
        <f>B$887</f>
        <v>2006</v>
      </c>
      <c r="J520" s="30" t="str">
        <f>C$887</f>
        <v>Tennis Masters Cup</v>
      </c>
      <c r="K520" s="30" t="str">
        <f>E$887</f>
        <v>S</v>
      </c>
      <c r="L520" s="30" t="str">
        <f>D$887</f>
        <v>Hard</v>
      </c>
      <c r="M520" s="30" t="str">
        <f>F$887</f>
        <v>Federer, Roger</v>
      </c>
      <c r="N520" s="30" t="str">
        <f>F$888</f>
        <v>6-4, 7-5</v>
      </c>
      <c r="O520" s="30"/>
      <c r="P520" s="30"/>
      <c r="Q520" s="30">
        <v>9</v>
      </c>
      <c r="R520" s="30"/>
      <c r="S520" s="30">
        <f t="shared" si="43"/>
        <v>9</v>
      </c>
      <c r="T520" s="30"/>
      <c r="U520" s="31">
        <f t="shared" si="44"/>
        <v>9</v>
      </c>
    </row>
    <row r="521" spans="2:22" x14ac:dyDescent="0.2">
      <c r="B521" s="51">
        <v>1984</v>
      </c>
      <c r="C521" s="19" t="s">
        <v>1057</v>
      </c>
      <c r="D521" s="52" t="s">
        <v>585</v>
      </c>
      <c r="E521" s="52" t="s">
        <v>5</v>
      </c>
      <c r="F521" s="19" t="s">
        <v>745</v>
      </c>
      <c r="I521" s="30">
        <f>B$889</f>
        <v>2006</v>
      </c>
      <c r="J521" s="30" t="str">
        <f>C$889</f>
        <v>Wimbledon</v>
      </c>
      <c r="K521" s="30" t="str">
        <f>E$889</f>
        <v>F</v>
      </c>
      <c r="L521" s="30" t="str">
        <f>D$889</f>
        <v>Grass</v>
      </c>
      <c r="M521" s="30" t="str">
        <f>F$889</f>
        <v>Federer, Roger</v>
      </c>
      <c r="N521" s="30" t="str">
        <f>F$890</f>
        <v>6-0, 7-6 (5), 6-7 (2), 6-3</v>
      </c>
      <c r="O521" s="30">
        <v>6</v>
      </c>
      <c r="P521" s="30"/>
      <c r="Q521" s="30"/>
      <c r="R521" s="30">
        <v>12</v>
      </c>
      <c r="S521" s="30">
        <f t="shared" si="43"/>
        <v>18</v>
      </c>
      <c r="T521" s="30" t="s">
        <v>565</v>
      </c>
      <c r="U521" s="31">
        <f t="shared" si="44"/>
        <v>36</v>
      </c>
    </row>
    <row r="522" spans="2:22" x14ac:dyDescent="0.2">
      <c r="B522" s="51"/>
      <c r="C522" s="20" t="s">
        <v>611</v>
      </c>
      <c r="D522" s="52"/>
      <c r="E522" s="52"/>
      <c r="F522" s="19" t="s">
        <v>758</v>
      </c>
      <c r="I522" s="30">
        <f>B$891</f>
        <v>2006</v>
      </c>
      <c r="J522" s="30" t="str">
        <f>C$891</f>
        <v>French Open</v>
      </c>
      <c r="K522" s="30" t="str">
        <f>E$891</f>
        <v>F</v>
      </c>
      <c r="L522" s="30" t="str">
        <f>D$891</f>
        <v>Clay</v>
      </c>
      <c r="M522" s="30" t="str">
        <f>F$891</f>
        <v>Nadal, Rafael</v>
      </c>
      <c r="N522" s="30" t="str">
        <f>F$892</f>
        <v>1-6, 6-1, 6-4, 7-6 (4)</v>
      </c>
      <c r="O522" s="30">
        <v>3</v>
      </c>
      <c r="P522" s="30"/>
      <c r="Q522" s="30"/>
      <c r="R522" s="30">
        <v>12</v>
      </c>
      <c r="S522" s="30">
        <f t="shared" si="43"/>
        <v>15</v>
      </c>
      <c r="T522" s="30" t="s">
        <v>565</v>
      </c>
      <c r="U522" s="31">
        <f t="shared" si="44"/>
        <v>30</v>
      </c>
    </row>
    <row r="523" spans="2:22" x14ac:dyDescent="0.2">
      <c r="B523" s="51">
        <v>1984</v>
      </c>
      <c r="C523" s="19" t="s">
        <v>718</v>
      </c>
      <c r="D523" s="52" t="s">
        <v>605</v>
      </c>
      <c r="E523" s="52" t="s">
        <v>12</v>
      </c>
      <c r="F523" s="19" t="s">
        <v>745</v>
      </c>
      <c r="I523" s="30">
        <f>B$893</f>
        <v>2006</v>
      </c>
      <c r="J523" s="30" t="str">
        <f>C$893</f>
        <v>ATP Masters Series Rome</v>
      </c>
      <c r="K523" s="30" t="str">
        <f>E$893</f>
        <v>F</v>
      </c>
      <c r="L523" s="30" t="str">
        <f>D$893</f>
        <v>Clay</v>
      </c>
      <c r="M523" s="30" t="str">
        <f>F$893</f>
        <v>Nadal, Rafael</v>
      </c>
      <c r="N523" s="30" t="str">
        <f>F$894</f>
        <v>6-7 (0), 7-6 (5), 6-4, 2-6, 7-6 (5)</v>
      </c>
      <c r="O523" s="30">
        <v>9</v>
      </c>
      <c r="P523" s="30"/>
      <c r="Q523" s="30"/>
      <c r="R523" s="30">
        <v>12</v>
      </c>
      <c r="S523" s="30">
        <f t="shared" si="43"/>
        <v>21</v>
      </c>
      <c r="T523" s="30"/>
      <c r="U523" s="31">
        <f t="shared" si="44"/>
        <v>21</v>
      </c>
    </row>
    <row r="524" spans="2:22" x14ac:dyDescent="0.2">
      <c r="B524" s="51"/>
      <c r="C524" s="20" t="s">
        <v>584</v>
      </c>
      <c r="D524" s="52"/>
      <c r="E524" s="52"/>
      <c r="F524" s="19" t="s">
        <v>759</v>
      </c>
      <c r="I524" s="30">
        <f>B$895</f>
        <v>2006</v>
      </c>
      <c r="J524" s="30" t="str">
        <f>C$895</f>
        <v>ATP Masters Series Monte Carlo</v>
      </c>
      <c r="K524" s="30" t="str">
        <f>E$895</f>
        <v>F</v>
      </c>
      <c r="L524" s="30" t="str">
        <f>D$895</f>
        <v>Clay</v>
      </c>
      <c r="M524" s="30" t="str">
        <f>F$895</f>
        <v>Nadal, Rafael</v>
      </c>
      <c r="N524" s="30" t="str">
        <f>F$896</f>
        <v>6-2, 6-7 (2), 6-3, 7-6 (5)</v>
      </c>
      <c r="O524" s="30">
        <v>6</v>
      </c>
      <c r="P524" s="30"/>
      <c r="Q524" s="30"/>
      <c r="R524" s="30">
        <v>12</v>
      </c>
      <c r="S524" s="30">
        <f t="shared" si="43"/>
        <v>18</v>
      </c>
      <c r="T524" s="30"/>
      <c r="U524" s="31">
        <f t="shared" si="44"/>
        <v>18</v>
      </c>
    </row>
    <row r="525" spans="2:22" x14ac:dyDescent="0.2">
      <c r="B525" s="51">
        <v>1983</v>
      </c>
      <c r="C525" s="19" t="s">
        <v>760</v>
      </c>
      <c r="D525" s="52" t="s">
        <v>605</v>
      </c>
      <c r="E525" s="52" t="s">
        <v>12</v>
      </c>
      <c r="F525" s="19" t="s">
        <v>745</v>
      </c>
      <c r="I525" s="30">
        <f>B$897</f>
        <v>2006</v>
      </c>
      <c r="J525" s="30" t="str">
        <f>C$897</f>
        <v>Dubai</v>
      </c>
      <c r="K525" s="30" t="str">
        <f>E$897</f>
        <v>F</v>
      </c>
      <c r="L525" s="30" t="str">
        <f>D$897</f>
        <v>Hard</v>
      </c>
      <c r="M525" s="30" t="str">
        <f>F$897</f>
        <v>Nadal, Rafael</v>
      </c>
      <c r="N525" s="30" t="str">
        <f>F$898</f>
        <v>2-6, 6-4, 6-4</v>
      </c>
      <c r="O525" s="30"/>
      <c r="P525" s="30"/>
      <c r="Q525" s="30"/>
      <c r="R525" s="30">
        <v>12</v>
      </c>
      <c r="S525" s="30">
        <f t="shared" si="43"/>
        <v>12</v>
      </c>
      <c r="T525" s="30"/>
      <c r="U525" s="31">
        <f t="shared" si="44"/>
        <v>12</v>
      </c>
    </row>
    <row r="526" spans="2:22" x14ac:dyDescent="0.2">
      <c r="B526" s="51"/>
      <c r="C526" s="20" t="s">
        <v>598</v>
      </c>
      <c r="D526" s="52"/>
      <c r="E526" s="52"/>
      <c r="F526" s="19" t="s">
        <v>761</v>
      </c>
      <c r="I526" s="30">
        <f>B$899</f>
        <v>2005</v>
      </c>
      <c r="J526" s="30" t="str">
        <f>C$899</f>
        <v>French Open</v>
      </c>
      <c r="K526" s="30" t="str">
        <f>E$899</f>
        <v>S</v>
      </c>
      <c r="L526" s="30" t="str">
        <f>D$899</f>
        <v>Clay</v>
      </c>
      <c r="M526" s="30" t="str">
        <f>F$899</f>
        <v>Nadal, Rafael</v>
      </c>
      <c r="N526" s="30" t="str">
        <f>F$900</f>
        <v>6-3, 4-6, 6-4, 6-3</v>
      </c>
      <c r="O526" s="30"/>
      <c r="P526" s="30"/>
      <c r="Q526" s="30">
        <v>9</v>
      </c>
      <c r="R526" s="30"/>
      <c r="S526" s="30">
        <f t="shared" si="43"/>
        <v>9</v>
      </c>
      <c r="T526" s="30" t="s">
        <v>565</v>
      </c>
      <c r="U526" s="31">
        <f t="shared" si="44"/>
        <v>18</v>
      </c>
    </row>
    <row r="527" spans="2:22" x14ac:dyDescent="0.2">
      <c r="B527" s="51">
        <v>1983</v>
      </c>
      <c r="C527" s="19" t="s">
        <v>679</v>
      </c>
      <c r="D527" s="52" t="s">
        <v>582</v>
      </c>
      <c r="E527" s="52" t="s">
        <v>5</v>
      </c>
      <c r="F527" s="19" t="s">
        <v>745</v>
      </c>
      <c r="I527" s="30">
        <f>B$901</f>
        <v>2005</v>
      </c>
      <c r="J527" s="30" t="str">
        <f>C$901</f>
        <v>ATP Masters Series Miami</v>
      </c>
      <c r="K527" s="30" t="str">
        <f>E$901</f>
        <v>F</v>
      </c>
      <c r="L527" s="30" t="str">
        <f>D$901</f>
        <v>Hard</v>
      </c>
      <c r="M527" s="30" t="str">
        <f>F$901</f>
        <v>Federer, Roger</v>
      </c>
      <c r="N527" s="30" t="str">
        <f>F$902</f>
        <v>2-6, 6-7 (4), 7-6 (5), 6-3, 6-1</v>
      </c>
      <c r="O527" s="30">
        <v>6</v>
      </c>
      <c r="P527" s="30"/>
      <c r="Q527" s="30"/>
      <c r="R527" s="30">
        <v>12</v>
      </c>
      <c r="S527" s="30">
        <f t="shared" si="43"/>
        <v>18</v>
      </c>
      <c r="T527" s="30"/>
      <c r="U527" s="31">
        <f t="shared" si="44"/>
        <v>18</v>
      </c>
    </row>
    <row r="528" spans="2:22" x14ac:dyDescent="0.2">
      <c r="B528" s="51"/>
      <c r="C528" s="20" t="s">
        <v>596</v>
      </c>
      <c r="D528" s="52"/>
      <c r="E528" s="52"/>
      <c r="F528" s="19" t="s">
        <v>762</v>
      </c>
      <c r="I528" s="30">
        <f>B$903</f>
        <v>2004</v>
      </c>
      <c r="J528" s="30" t="str">
        <f>C$903</f>
        <v>ATP Masters Series Miami</v>
      </c>
      <c r="K528" s="30" t="str">
        <f>E$903</f>
        <v>R32</v>
      </c>
      <c r="L528" s="30" t="str">
        <f>D$903</f>
        <v>Hard</v>
      </c>
      <c r="M528" s="30" t="str">
        <f>F$903</f>
        <v>Nadal, Rafael</v>
      </c>
      <c r="N528" s="30" t="str">
        <f>F$904</f>
        <v>6-3, 6-3</v>
      </c>
      <c r="O528" s="30"/>
      <c r="P528" s="30"/>
      <c r="Q528" s="30"/>
      <c r="R528" s="30"/>
      <c r="S528" s="30">
        <f t="shared" si="43"/>
        <v>0</v>
      </c>
      <c r="T528" s="30"/>
      <c r="U528" s="31">
        <f t="shared" si="44"/>
        <v>0</v>
      </c>
      <c r="V528" s="33">
        <f>SUM(U495:U528)</f>
        <v>588</v>
      </c>
    </row>
    <row r="529" spans="2:21" x14ac:dyDescent="0.2">
      <c r="B529" s="51">
        <v>1983</v>
      </c>
      <c r="C529" s="19" t="s">
        <v>694</v>
      </c>
      <c r="D529" s="52" t="s">
        <v>599</v>
      </c>
      <c r="E529" s="52" t="s">
        <v>12</v>
      </c>
      <c r="F529" s="19" t="s">
        <v>747</v>
      </c>
    </row>
    <row r="530" spans="2:21" x14ac:dyDescent="0.2">
      <c r="B530" s="51"/>
      <c r="C530" s="20" t="s">
        <v>598</v>
      </c>
      <c r="D530" s="52"/>
      <c r="E530" s="52"/>
      <c r="F530" s="19" t="s">
        <v>680</v>
      </c>
      <c r="I530" s="19" t="str">
        <f>B$907</f>
        <v>Roger Federer vs. Andy Murray (Federer leads, 14-11)</v>
      </c>
    </row>
    <row r="531" spans="2:21" x14ac:dyDescent="0.2">
      <c r="B531" s="51">
        <v>1982</v>
      </c>
      <c r="C531" s="19" t="s">
        <v>741</v>
      </c>
      <c r="D531" s="52" t="s">
        <v>605</v>
      </c>
      <c r="E531" s="52" t="s">
        <v>12</v>
      </c>
      <c r="F531" s="19" t="s">
        <v>745</v>
      </c>
      <c r="I531" s="30">
        <f>B$908</f>
        <v>2015</v>
      </c>
      <c r="J531" s="30" t="str">
        <f>C$908</f>
        <v>ATP World Tour Masters 1000 Cincinnati</v>
      </c>
      <c r="K531" s="30" t="str">
        <f>E$908</f>
        <v>S</v>
      </c>
      <c r="L531" s="30" t="str">
        <f>D$908</f>
        <v>Hard</v>
      </c>
      <c r="M531" s="30" t="str">
        <f>F$908</f>
        <v>Federer, Roger</v>
      </c>
      <c r="N531" s="30" t="str">
        <f>F$909</f>
        <v>6-4, 7-6 (6)</v>
      </c>
      <c r="O531" s="30">
        <v>3</v>
      </c>
      <c r="P531" s="30"/>
      <c r="Q531" s="30">
        <v>9</v>
      </c>
      <c r="R531" s="30"/>
      <c r="S531" s="30">
        <f t="shared" ref="S531:S555" si="45">SUM(O531:R531)</f>
        <v>12</v>
      </c>
      <c r="T531" s="30"/>
      <c r="U531" s="31">
        <f t="shared" ref="U531:U555" si="46">IF(T531="Yes",S531*2,S531)</f>
        <v>12</v>
      </c>
    </row>
    <row r="532" spans="2:21" x14ac:dyDescent="0.2">
      <c r="B532" s="51"/>
      <c r="C532" s="20" t="s">
        <v>587</v>
      </c>
      <c r="D532" s="52"/>
      <c r="E532" s="52"/>
      <c r="F532" s="19" t="s">
        <v>734</v>
      </c>
      <c r="I532" s="30">
        <f>B$910</f>
        <v>2015</v>
      </c>
      <c r="J532" s="30" t="str">
        <f>C$910</f>
        <v>Wimbledon</v>
      </c>
      <c r="K532" s="30" t="str">
        <f>E$910</f>
        <v>S</v>
      </c>
      <c r="L532" s="30" t="str">
        <f>D$910</f>
        <v>Grass</v>
      </c>
      <c r="M532" s="30" t="str">
        <f>F$910</f>
        <v>Federer, Roger</v>
      </c>
      <c r="N532" s="30" t="str">
        <f>F$911</f>
        <v>7-5, 7-5, 6-4</v>
      </c>
      <c r="O532" s="30"/>
      <c r="P532" s="30"/>
      <c r="Q532" s="30">
        <v>9</v>
      </c>
      <c r="R532" s="30"/>
      <c r="S532" s="30">
        <f t="shared" si="45"/>
        <v>9</v>
      </c>
      <c r="T532" s="30" t="s">
        <v>565</v>
      </c>
      <c r="U532" s="31">
        <f t="shared" si="46"/>
        <v>18</v>
      </c>
    </row>
    <row r="533" spans="2:21" x14ac:dyDescent="0.2">
      <c r="B533" s="51">
        <v>1982</v>
      </c>
      <c r="C533" s="19" t="s">
        <v>597</v>
      </c>
      <c r="D533" s="52" t="s">
        <v>599</v>
      </c>
      <c r="E533" s="52" t="s">
        <v>12</v>
      </c>
      <c r="F533" s="19" t="s">
        <v>747</v>
      </c>
      <c r="I533" s="30">
        <f>B$912</f>
        <v>2014</v>
      </c>
      <c r="J533" s="30" t="str">
        <f>C$912</f>
        <v>Barclays ATP World Tour Finals</v>
      </c>
      <c r="K533" s="30" t="str">
        <f>E$912</f>
        <v>RR</v>
      </c>
      <c r="L533" s="30" t="str">
        <f>D$912</f>
        <v>Hard</v>
      </c>
      <c r="M533" s="30" t="str">
        <f>F$912</f>
        <v>Federer, Roger</v>
      </c>
      <c r="N533" s="30" t="str">
        <f>F$913</f>
        <v>6-0, 6-1</v>
      </c>
      <c r="O533" s="30"/>
      <c r="P533" s="30"/>
      <c r="Q533" s="30"/>
      <c r="R533" s="30"/>
      <c r="S533" s="30">
        <f t="shared" si="45"/>
        <v>0</v>
      </c>
      <c r="T533" s="30"/>
      <c r="U533" s="31">
        <f t="shared" si="46"/>
        <v>0</v>
      </c>
    </row>
    <row r="534" spans="2:21" x14ac:dyDescent="0.2">
      <c r="B534" s="51"/>
      <c r="C534" s="20" t="s">
        <v>598</v>
      </c>
      <c r="D534" s="52"/>
      <c r="E534" s="52"/>
      <c r="F534" s="19" t="s">
        <v>763</v>
      </c>
      <c r="I534" s="30">
        <f>B$914</f>
        <v>2014</v>
      </c>
      <c r="J534" s="30" t="str">
        <f>C$914</f>
        <v>ATP World Tour Masters 1000 Cincinnati</v>
      </c>
      <c r="K534" s="30" t="str">
        <f>E$914</f>
        <v>Q</v>
      </c>
      <c r="L534" s="30" t="str">
        <f>D$914</f>
        <v>Hard</v>
      </c>
      <c r="M534" s="30" t="str">
        <f>F$914</f>
        <v>Federer, Roger</v>
      </c>
      <c r="N534" s="30" t="str">
        <f>F$915</f>
        <v>6-3, 7-5</v>
      </c>
      <c r="O534" s="30"/>
      <c r="P534" s="30">
        <v>6</v>
      </c>
      <c r="Q534" s="30"/>
      <c r="R534" s="30"/>
      <c r="S534" s="30">
        <f t="shared" si="45"/>
        <v>6</v>
      </c>
      <c r="T534" s="30"/>
      <c r="U534" s="31">
        <f t="shared" si="46"/>
        <v>6</v>
      </c>
    </row>
    <row r="535" spans="2:21" x14ac:dyDescent="0.2">
      <c r="B535" s="51">
        <v>1982</v>
      </c>
      <c r="C535" s="19" t="s">
        <v>694</v>
      </c>
      <c r="D535" s="52" t="s">
        <v>599</v>
      </c>
      <c r="E535" s="52" t="s">
        <v>12</v>
      </c>
      <c r="F535" s="19" t="s">
        <v>747</v>
      </c>
      <c r="I535" s="30">
        <f>B$916</f>
        <v>2014</v>
      </c>
      <c r="J535" s="30" t="str">
        <f>C$916</f>
        <v>Australian Open</v>
      </c>
      <c r="K535" s="30" t="str">
        <f>E$916</f>
        <v>Q</v>
      </c>
      <c r="L535" s="30" t="str">
        <f>D$916</f>
        <v>Hard</v>
      </c>
      <c r="M535" s="30" t="str">
        <f>F$916</f>
        <v>Federer, Roger</v>
      </c>
      <c r="N535" s="30" t="str">
        <f>F$917</f>
        <v>6-3, 6-4, 6-7 (6), 6-3</v>
      </c>
      <c r="O535" s="30">
        <v>3</v>
      </c>
      <c r="P535" s="30">
        <v>6</v>
      </c>
      <c r="Q535" s="30"/>
      <c r="R535" s="30"/>
      <c r="S535" s="30">
        <f t="shared" si="45"/>
        <v>9</v>
      </c>
      <c r="T535" s="30" t="s">
        <v>565</v>
      </c>
      <c r="U535" s="31">
        <f t="shared" si="46"/>
        <v>18</v>
      </c>
    </row>
    <row r="536" spans="2:21" x14ac:dyDescent="0.2">
      <c r="B536" s="51"/>
      <c r="C536" s="20" t="s">
        <v>598</v>
      </c>
      <c r="D536" s="52"/>
      <c r="E536" s="52"/>
      <c r="F536" s="19" t="s">
        <v>764</v>
      </c>
      <c r="I536" s="30">
        <f>B$918</f>
        <v>2013</v>
      </c>
      <c r="J536" s="30" t="str">
        <f>C$918</f>
        <v>Australian Open</v>
      </c>
      <c r="K536" s="30" t="str">
        <f>E$918</f>
        <v>S</v>
      </c>
      <c r="L536" s="30" t="str">
        <f>D$918</f>
        <v>Hard</v>
      </c>
      <c r="M536" s="30" t="str">
        <f>F$918</f>
        <v>Murray, Andy</v>
      </c>
      <c r="N536" s="30" t="str">
        <f>F$919</f>
        <v>6-4, 6-7 (5), 6-3, 6-7 (2), 6-2</v>
      </c>
      <c r="O536" s="30">
        <v>6</v>
      </c>
      <c r="P536" s="30"/>
      <c r="Q536" s="30">
        <v>9</v>
      </c>
      <c r="R536" s="30"/>
      <c r="S536" s="30">
        <f t="shared" si="45"/>
        <v>15</v>
      </c>
      <c r="T536" s="30" t="s">
        <v>565</v>
      </c>
      <c r="U536" s="31">
        <f t="shared" si="46"/>
        <v>30</v>
      </c>
    </row>
    <row r="537" spans="2:21" x14ac:dyDescent="0.2">
      <c r="B537" s="51">
        <v>1982</v>
      </c>
      <c r="C537" s="19" t="s">
        <v>616</v>
      </c>
      <c r="D537" s="52" t="s">
        <v>605</v>
      </c>
      <c r="E537" s="52" t="s">
        <v>12</v>
      </c>
      <c r="F537" s="19" t="s">
        <v>745</v>
      </c>
      <c r="I537" s="30">
        <f>B$920</f>
        <v>2012</v>
      </c>
      <c r="J537" s="30" t="str">
        <f>C$920</f>
        <v>Barclays ATP World Tour Finals</v>
      </c>
      <c r="K537" s="30" t="str">
        <f>E$920</f>
        <v>S</v>
      </c>
      <c r="L537" s="30" t="str">
        <f>D$920</f>
        <v>Hard</v>
      </c>
      <c r="M537" s="30" t="str">
        <f>F$920</f>
        <v>Federer, Roger</v>
      </c>
      <c r="N537" s="30" t="str">
        <f>F$921</f>
        <v>7-6 (5), 6-2</v>
      </c>
      <c r="O537" s="30">
        <v>3</v>
      </c>
      <c r="P537" s="30"/>
      <c r="Q537" s="30">
        <v>9</v>
      </c>
      <c r="R537" s="30"/>
      <c r="S537" s="30">
        <f t="shared" si="45"/>
        <v>12</v>
      </c>
      <c r="T537" s="30" t="s">
        <v>565</v>
      </c>
      <c r="U537" s="31">
        <f t="shared" si="46"/>
        <v>24</v>
      </c>
    </row>
    <row r="538" spans="2:21" x14ac:dyDescent="0.2">
      <c r="B538" s="51"/>
      <c r="C538" s="20" t="s">
        <v>617</v>
      </c>
      <c r="D538" s="52"/>
      <c r="E538" s="52"/>
      <c r="F538" s="19" t="s">
        <v>765</v>
      </c>
      <c r="I538" s="30">
        <f>B$922</f>
        <v>2012</v>
      </c>
      <c r="J538" s="30" t="str">
        <f>C$922</f>
        <v>ATP World Tour Masters 1000 Shanghai</v>
      </c>
      <c r="K538" s="30" t="str">
        <f>E$922</f>
        <v>S</v>
      </c>
      <c r="L538" s="30" t="str">
        <f>D$922</f>
        <v>Hard</v>
      </c>
      <c r="M538" s="30" t="str">
        <f>F$922</f>
        <v>Murray, Andy</v>
      </c>
      <c r="N538" s="30" t="str">
        <f>F$923</f>
        <v>6-4, 6-4</v>
      </c>
      <c r="O538" s="30"/>
      <c r="P538" s="30"/>
      <c r="Q538" s="30">
        <v>9</v>
      </c>
      <c r="R538" s="30"/>
      <c r="S538" s="30">
        <f t="shared" si="45"/>
        <v>9</v>
      </c>
      <c r="T538" s="30"/>
      <c r="U538" s="31">
        <f t="shared" si="46"/>
        <v>9</v>
      </c>
    </row>
    <row r="539" spans="2:21" x14ac:dyDescent="0.2">
      <c r="B539" s="51">
        <v>1981</v>
      </c>
      <c r="C539" s="19" t="s">
        <v>665</v>
      </c>
      <c r="D539" s="52" t="s">
        <v>605</v>
      </c>
      <c r="E539" s="52" t="s">
        <v>594</v>
      </c>
      <c r="F539" s="19" t="s">
        <v>745</v>
      </c>
      <c r="I539" s="30">
        <f>B$924</f>
        <v>2012</v>
      </c>
      <c r="J539" s="30" t="str">
        <f>C$924</f>
        <v>London Olympics</v>
      </c>
      <c r="K539" s="30" t="str">
        <f>E$924</f>
        <v>F</v>
      </c>
      <c r="L539" s="30" t="str">
        <f>D$924</f>
        <v>Grass</v>
      </c>
      <c r="M539" s="30" t="str">
        <f>F$924</f>
        <v>Murray, Andy</v>
      </c>
      <c r="N539" s="30" t="str">
        <f>F$925</f>
        <v>6-2, 6-1, 6-4 </v>
      </c>
      <c r="O539" s="30"/>
      <c r="P539" s="30"/>
      <c r="Q539" s="30"/>
      <c r="R539" s="30">
        <v>12</v>
      </c>
      <c r="S539" s="30">
        <f t="shared" si="45"/>
        <v>12</v>
      </c>
      <c r="T539" s="30"/>
      <c r="U539" s="31">
        <f t="shared" si="46"/>
        <v>12</v>
      </c>
    </row>
    <row r="540" spans="2:21" x14ac:dyDescent="0.2">
      <c r="B540" s="51"/>
      <c r="C540" s="20" t="s">
        <v>581</v>
      </c>
      <c r="D540" s="52"/>
      <c r="E540" s="52"/>
      <c r="F540" s="19" t="s">
        <v>766</v>
      </c>
      <c r="I540" s="30">
        <f>B$926</f>
        <v>2012</v>
      </c>
      <c r="J540" s="30" t="str">
        <f>C$926</f>
        <v>Wimbledon</v>
      </c>
      <c r="K540" s="30" t="str">
        <f>E$926</f>
        <v>F</v>
      </c>
      <c r="L540" s="30" t="str">
        <f>D$926</f>
        <v>Grass</v>
      </c>
      <c r="M540" s="30" t="str">
        <f>F$926</f>
        <v>Federer, Roger</v>
      </c>
      <c r="N540" s="30" t="str">
        <f>F$927</f>
        <v>4-6, 7-5, 6-3, 6-4</v>
      </c>
      <c r="O540" s="30"/>
      <c r="P540" s="30"/>
      <c r="Q540" s="30"/>
      <c r="R540" s="30">
        <v>12</v>
      </c>
      <c r="S540" s="30">
        <f t="shared" si="45"/>
        <v>12</v>
      </c>
      <c r="T540" s="30" t="s">
        <v>565</v>
      </c>
      <c r="U540" s="31">
        <f t="shared" si="46"/>
        <v>24</v>
      </c>
    </row>
    <row r="541" spans="2:21" x14ac:dyDescent="0.2">
      <c r="B541" s="51">
        <v>1981</v>
      </c>
      <c r="C541" s="19" t="s">
        <v>760</v>
      </c>
      <c r="D541" s="52" t="s">
        <v>605</v>
      </c>
      <c r="E541" s="52" t="s">
        <v>12</v>
      </c>
      <c r="F541" s="19" t="s">
        <v>747</v>
      </c>
      <c r="I541" s="30">
        <f>B$928</f>
        <v>2012</v>
      </c>
      <c r="J541" s="30" t="str">
        <f>C$928</f>
        <v>Dubai</v>
      </c>
      <c r="K541" s="30" t="str">
        <f>E$928</f>
        <v>F</v>
      </c>
      <c r="L541" s="30" t="str">
        <f>D$928</f>
        <v>Hard</v>
      </c>
      <c r="M541" s="30" t="str">
        <f>F$928</f>
        <v>Federer, Roger</v>
      </c>
      <c r="N541" s="30" t="str">
        <f>F$929</f>
        <v>7-5, 6-4</v>
      </c>
      <c r="O541" s="30"/>
      <c r="P541" s="30"/>
      <c r="Q541" s="30"/>
      <c r="R541" s="30">
        <v>12</v>
      </c>
      <c r="S541" s="30">
        <f t="shared" si="45"/>
        <v>12</v>
      </c>
      <c r="T541" s="30"/>
      <c r="U541" s="31">
        <f t="shared" si="46"/>
        <v>12</v>
      </c>
    </row>
    <row r="542" spans="2:21" x14ac:dyDescent="0.2">
      <c r="B542" s="51"/>
      <c r="C542" s="20" t="s">
        <v>598</v>
      </c>
      <c r="D542" s="52"/>
      <c r="E542" s="52"/>
      <c r="F542" s="19" t="s">
        <v>767</v>
      </c>
      <c r="I542" s="30">
        <f>B$930</f>
        <v>2010</v>
      </c>
      <c r="J542" s="30" t="str">
        <f>C$930</f>
        <v>Barclays ATP World Tour Finals</v>
      </c>
      <c r="K542" s="30" t="str">
        <f>E$930</f>
        <v>RR</v>
      </c>
      <c r="L542" s="30" t="str">
        <f>D$930</f>
        <v>Hard</v>
      </c>
      <c r="M542" s="30" t="str">
        <f>F$930</f>
        <v>Federer, Roger</v>
      </c>
      <c r="N542" s="30" t="str">
        <f>F$931</f>
        <v>6-4, 6-2</v>
      </c>
      <c r="O542" s="30"/>
      <c r="P542" s="30"/>
      <c r="Q542" s="30"/>
      <c r="R542" s="30"/>
      <c r="S542" s="30">
        <f t="shared" si="45"/>
        <v>0</v>
      </c>
      <c r="T542" s="30" t="s">
        <v>565</v>
      </c>
      <c r="U542" s="31">
        <f t="shared" si="46"/>
        <v>0</v>
      </c>
    </row>
    <row r="543" spans="2:21" x14ac:dyDescent="0.2">
      <c r="B543" s="51">
        <v>1980</v>
      </c>
      <c r="C543" s="19" t="s">
        <v>580</v>
      </c>
      <c r="D543" s="52" t="s">
        <v>582</v>
      </c>
      <c r="E543" s="52" t="s">
        <v>5</v>
      </c>
      <c r="F543" s="19" t="s">
        <v>745</v>
      </c>
      <c r="I543" s="30">
        <f>B$932</f>
        <v>2010</v>
      </c>
      <c r="J543" s="30" t="str">
        <f>C$932</f>
        <v>ATP World Tour Masters 1000 Shanghai</v>
      </c>
      <c r="K543" s="30" t="str">
        <f>E$932</f>
        <v>F</v>
      </c>
      <c r="L543" s="30" t="str">
        <f>D$932</f>
        <v>Hard</v>
      </c>
      <c r="M543" s="30" t="str">
        <f>F$932</f>
        <v>Murray, Andy</v>
      </c>
      <c r="N543" s="30" t="str">
        <f>F$933</f>
        <v>6-3, 6-2</v>
      </c>
      <c r="O543" s="30"/>
      <c r="P543" s="30"/>
      <c r="Q543" s="30"/>
      <c r="R543" s="30">
        <v>12</v>
      </c>
      <c r="S543" s="30">
        <f t="shared" si="45"/>
        <v>12</v>
      </c>
      <c r="T543" s="30"/>
      <c r="U543" s="31">
        <f t="shared" si="46"/>
        <v>12</v>
      </c>
    </row>
    <row r="544" spans="2:21" x14ac:dyDescent="0.2">
      <c r="B544" s="51"/>
      <c r="C544" s="20" t="s">
        <v>581</v>
      </c>
      <c r="D544" s="52"/>
      <c r="E544" s="52"/>
      <c r="F544" s="19" t="s">
        <v>768</v>
      </c>
      <c r="I544" s="30">
        <f>B$934</f>
        <v>2010</v>
      </c>
      <c r="J544" s="30" t="str">
        <f>C$934</f>
        <v>ATP World Tour Masters 1000 Canada</v>
      </c>
      <c r="K544" s="30" t="str">
        <f>E$934</f>
        <v>F</v>
      </c>
      <c r="L544" s="30" t="str">
        <f>D$934</f>
        <v>Hard</v>
      </c>
      <c r="M544" s="30" t="str">
        <f>F$934</f>
        <v>Murray, Andy</v>
      </c>
      <c r="N544" s="30" t="str">
        <f>F$935</f>
        <v>7-5, 7-5</v>
      </c>
      <c r="O544" s="30"/>
      <c r="P544" s="30"/>
      <c r="Q544" s="30"/>
      <c r="R544" s="30">
        <v>12</v>
      </c>
      <c r="S544" s="30">
        <f t="shared" si="45"/>
        <v>12</v>
      </c>
      <c r="T544" s="30"/>
      <c r="U544" s="31">
        <f t="shared" si="46"/>
        <v>12</v>
      </c>
    </row>
    <row r="545" spans="2:22" x14ac:dyDescent="0.2">
      <c r="B545" s="51">
        <v>1980</v>
      </c>
      <c r="C545" s="19" t="s">
        <v>597</v>
      </c>
      <c r="D545" s="52" t="s">
        <v>599</v>
      </c>
      <c r="E545" s="52" t="s">
        <v>5</v>
      </c>
      <c r="F545" s="19" t="s">
        <v>745</v>
      </c>
      <c r="I545" s="30">
        <f>B$936</f>
        <v>2010</v>
      </c>
      <c r="J545" s="30" t="str">
        <f>C$936</f>
        <v>Australian Open</v>
      </c>
      <c r="K545" s="30" t="str">
        <f>E$936</f>
        <v>F</v>
      </c>
      <c r="L545" s="30" t="str">
        <f>D$936</f>
        <v>Hard</v>
      </c>
      <c r="M545" s="30" t="str">
        <f>F$936</f>
        <v>Federer, Roger</v>
      </c>
      <c r="N545" s="30" t="str">
        <f>F$937</f>
        <v>6-3, 6-4, 7-6 (11)</v>
      </c>
      <c r="O545" s="30">
        <v>3</v>
      </c>
      <c r="P545" s="30"/>
      <c r="Q545" s="30"/>
      <c r="R545" s="30">
        <v>12</v>
      </c>
      <c r="S545" s="30">
        <f t="shared" si="45"/>
        <v>15</v>
      </c>
      <c r="T545" s="30" t="s">
        <v>565</v>
      </c>
      <c r="U545" s="31">
        <f t="shared" si="46"/>
        <v>30</v>
      </c>
    </row>
    <row r="546" spans="2:22" x14ac:dyDescent="0.2">
      <c r="B546" s="51"/>
      <c r="C546" s="20" t="s">
        <v>598</v>
      </c>
      <c r="D546" s="52"/>
      <c r="E546" s="52"/>
      <c r="F546" s="19" t="s">
        <v>769</v>
      </c>
      <c r="I546" s="30">
        <f>B$938</f>
        <v>2009</v>
      </c>
      <c r="J546" s="30" t="str">
        <f>C$938</f>
        <v>Barclays ATP World Tour Finals</v>
      </c>
      <c r="K546" s="30" t="str">
        <f>E$938</f>
        <v>RR</v>
      </c>
      <c r="L546" s="30" t="str">
        <f>D$938</f>
        <v>Hard</v>
      </c>
      <c r="M546" s="30" t="str">
        <f>F$938</f>
        <v>Federer, Roger</v>
      </c>
      <c r="N546" s="30" t="str">
        <f>F$939</f>
        <v>3-6, 6-3, 6-1</v>
      </c>
      <c r="O546" s="30"/>
      <c r="P546" s="30"/>
      <c r="Q546" s="30"/>
      <c r="R546" s="30"/>
      <c r="S546" s="30">
        <f t="shared" si="45"/>
        <v>0</v>
      </c>
      <c r="T546" s="30" t="s">
        <v>565</v>
      </c>
      <c r="U546" s="31">
        <f t="shared" si="46"/>
        <v>0</v>
      </c>
    </row>
    <row r="547" spans="2:22" x14ac:dyDescent="0.2">
      <c r="B547" s="51">
        <v>1980</v>
      </c>
      <c r="C547" s="19" t="s">
        <v>718</v>
      </c>
      <c r="D547" s="52" t="s">
        <v>605</v>
      </c>
      <c r="E547" s="52" t="s">
        <v>12</v>
      </c>
      <c r="F547" s="19" t="s">
        <v>747</v>
      </c>
      <c r="I547" s="30">
        <f>B$940</f>
        <v>2009</v>
      </c>
      <c r="J547" s="30" t="str">
        <f>C$940</f>
        <v>ATP World Tour Masters 1000 Cincinnati</v>
      </c>
      <c r="K547" s="30" t="str">
        <f>E$940</f>
        <v>S</v>
      </c>
      <c r="L547" s="30" t="str">
        <f>D$940</f>
        <v>Hard</v>
      </c>
      <c r="M547" s="30" t="str">
        <f>F$940</f>
        <v>Federer, Roger</v>
      </c>
      <c r="N547" s="30" t="str">
        <f>F$941</f>
        <v>6-2, 7-6 (8)</v>
      </c>
      <c r="O547" s="30">
        <v>3</v>
      </c>
      <c r="P547" s="30"/>
      <c r="Q547" s="30">
        <v>9</v>
      </c>
      <c r="R547" s="30"/>
      <c r="S547" s="30">
        <f t="shared" si="45"/>
        <v>12</v>
      </c>
      <c r="T547" s="30"/>
      <c r="U547" s="31">
        <f t="shared" si="46"/>
        <v>12</v>
      </c>
    </row>
    <row r="548" spans="2:22" x14ac:dyDescent="0.2">
      <c r="B548" s="51"/>
      <c r="C548" s="20" t="s">
        <v>584</v>
      </c>
      <c r="D548" s="52"/>
      <c r="E548" s="52"/>
      <c r="F548" s="19" t="s">
        <v>770</v>
      </c>
      <c r="I548" s="30">
        <f>B$942</f>
        <v>2009</v>
      </c>
      <c r="J548" s="30" t="str">
        <f>C$942</f>
        <v>ATP World Tour Masters 1000 Indian Wells</v>
      </c>
      <c r="K548" s="30" t="str">
        <f>E$942</f>
        <v>S</v>
      </c>
      <c r="L548" s="30" t="str">
        <f>D$942</f>
        <v>Hard</v>
      </c>
      <c r="M548" s="30" t="str">
        <f>F$942</f>
        <v>Murray, Andy</v>
      </c>
      <c r="N548" s="30" t="str">
        <f>F$943</f>
        <v>6-3, 4-6, 6-1</v>
      </c>
      <c r="O548" s="30"/>
      <c r="P548" s="30"/>
      <c r="Q548" s="30">
        <v>9</v>
      </c>
      <c r="R548" s="30"/>
      <c r="S548" s="30">
        <f t="shared" si="45"/>
        <v>9</v>
      </c>
      <c r="T548" s="30"/>
      <c r="U548" s="31">
        <f t="shared" si="46"/>
        <v>9</v>
      </c>
    </row>
    <row r="549" spans="2:22" x14ac:dyDescent="0.2">
      <c r="B549" s="51">
        <v>1980</v>
      </c>
      <c r="C549" s="19" t="s">
        <v>645</v>
      </c>
      <c r="D549" s="52" t="s">
        <v>605</v>
      </c>
      <c r="E549" s="52" t="s">
        <v>12</v>
      </c>
      <c r="F549" s="19" t="s">
        <v>745</v>
      </c>
      <c r="I549" s="30">
        <f>B$944</f>
        <v>2009</v>
      </c>
      <c r="J549" s="30" t="str">
        <f>C$944</f>
        <v>Doha</v>
      </c>
      <c r="K549" s="30" t="str">
        <f>E$944</f>
        <v>S</v>
      </c>
      <c r="L549" s="30" t="str">
        <f>D$944</f>
        <v>Hard</v>
      </c>
      <c r="M549" s="30" t="str">
        <f>F$944</f>
        <v>Murray, Andy</v>
      </c>
      <c r="N549" s="30" t="str">
        <f>F$945</f>
        <v>6-7 (6), 6-2, 6-2</v>
      </c>
      <c r="O549" s="30">
        <v>3</v>
      </c>
      <c r="P549" s="30"/>
      <c r="Q549" s="30">
        <v>9</v>
      </c>
      <c r="R549" s="30"/>
      <c r="S549" s="30">
        <f t="shared" si="45"/>
        <v>12</v>
      </c>
      <c r="T549" s="30"/>
      <c r="U549" s="31">
        <f t="shared" si="46"/>
        <v>12</v>
      </c>
    </row>
    <row r="550" spans="2:22" x14ac:dyDescent="0.2">
      <c r="B550" s="51"/>
      <c r="C550" s="20" t="s">
        <v>646</v>
      </c>
      <c r="D550" s="52"/>
      <c r="E550" s="52"/>
      <c r="F550" s="19" t="s">
        <v>771</v>
      </c>
      <c r="I550" s="30">
        <f>B$946</f>
        <v>2008</v>
      </c>
      <c r="J550" s="30" t="str">
        <f>C$946</f>
        <v>Tennis Masters Cup</v>
      </c>
      <c r="K550" s="30" t="str">
        <f>E$946</f>
        <v>RR</v>
      </c>
      <c r="L550" s="30" t="str">
        <f>D$946</f>
        <v>Hard</v>
      </c>
      <c r="M550" s="30" t="str">
        <f>F$946</f>
        <v>Murray, Andy</v>
      </c>
      <c r="N550" s="30" t="str">
        <f>F$947</f>
        <v>4-6, 7-6 (3), 7-5</v>
      </c>
      <c r="O550" s="30">
        <v>3</v>
      </c>
      <c r="P550" s="30"/>
      <c r="Q550" s="30"/>
      <c r="R550" s="30"/>
      <c r="S550" s="30">
        <f t="shared" si="45"/>
        <v>3</v>
      </c>
      <c r="T550" s="30"/>
      <c r="U550" s="31">
        <f t="shared" si="46"/>
        <v>3</v>
      </c>
    </row>
    <row r="551" spans="2:22" x14ac:dyDescent="0.2">
      <c r="B551" s="51">
        <v>1980</v>
      </c>
      <c r="C551" s="19" t="s">
        <v>616</v>
      </c>
      <c r="D551" s="52" t="s">
        <v>605</v>
      </c>
      <c r="E551" s="52" t="s">
        <v>12</v>
      </c>
      <c r="F551" s="19" t="s">
        <v>747</v>
      </c>
      <c r="I551" s="30">
        <f>B$948</f>
        <v>2008</v>
      </c>
      <c r="J551" s="30" t="str">
        <f>C$948</f>
        <v>ATP Masters Series Madrid</v>
      </c>
      <c r="K551" s="30" t="str">
        <f>E$948</f>
        <v>S</v>
      </c>
      <c r="L551" s="30" t="str">
        <f>D$948</f>
        <v>Hard</v>
      </c>
      <c r="M551" s="30" t="str">
        <f>F$948</f>
        <v>Murray, Andy</v>
      </c>
      <c r="N551" s="30" t="str">
        <f>F$949</f>
        <v>3-6, 6-3, 7-5</v>
      </c>
      <c r="O551" s="30"/>
      <c r="P551" s="30"/>
      <c r="Q551" s="30">
        <v>9</v>
      </c>
      <c r="R551" s="30"/>
      <c r="S551" s="30">
        <f t="shared" si="45"/>
        <v>9</v>
      </c>
      <c r="T551" s="30"/>
      <c r="U551" s="31">
        <f t="shared" si="46"/>
        <v>9</v>
      </c>
    </row>
    <row r="552" spans="2:22" x14ac:dyDescent="0.2">
      <c r="B552" s="51"/>
      <c r="C552" s="20" t="s">
        <v>617</v>
      </c>
      <c r="D552" s="52"/>
      <c r="E552" s="52"/>
      <c r="F552" s="19" t="s">
        <v>772</v>
      </c>
      <c r="I552" s="30">
        <f>B$950</f>
        <v>2008</v>
      </c>
      <c r="J552" s="30" t="str">
        <f>C$950</f>
        <v>US Open</v>
      </c>
      <c r="K552" s="30" t="str">
        <f>E$950</f>
        <v>F</v>
      </c>
      <c r="L552" s="30" t="str">
        <f>D$950</f>
        <v>Hard</v>
      </c>
      <c r="M552" s="30" t="str">
        <f>F$950</f>
        <v>Federer, Roger</v>
      </c>
      <c r="N552" s="30" t="str">
        <f>F$951</f>
        <v>6-2, 7-5, 6-2</v>
      </c>
      <c r="O552" s="30"/>
      <c r="P552" s="30"/>
      <c r="Q552" s="30"/>
      <c r="R552" s="30">
        <v>12</v>
      </c>
      <c r="S552" s="30">
        <f t="shared" si="45"/>
        <v>12</v>
      </c>
      <c r="T552" s="30" t="s">
        <v>565</v>
      </c>
      <c r="U552" s="31">
        <f t="shared" si="46"/>
        <v>24</v>
      </c>
    </row>
    <row r="553" spans="2:22" x14ac:dyDescent="0.2">
      <c r="B553" s="51">
        <v>1979</v>
      </c>
      <c r="C553" s="19" t="s">
        <v>580</v>
      </c>
      <c r="D553" s="52" t="s">
        <v>582</v>
      </c>
      <c r="E553" s="52" t="s">
        <v>5</v>
      </c>
      <c r="F553" s="19" t="s">
        <v>745</v>
      </c>
      <c r="I553" s="30">
        <f>B$952</f>
        <v>2008</v>
      </c>
      <c r="J553" s="30" t="str">
        <f>C$952</f>
        <v>Dubai</v>
      </c>
      <c r="K553" s="30" t="str">
        <f>E$952</f>
        <v>R32</v>
      </c>
      <c r="L553" s="30" t="str">
        <f>D$952</f>
        <v>Hard</v>
      </c>
      <c r="M553" s="30" t="str">
        <f>F$952</f>
        <v>Murray, Andy</v>
      </c>
      <c r="N553" s="30" t="str">
        <f>F$953</f>
        <v>6-7 (6), 6-3, 6-4</v>
      </c>
      <c r="O553" s="30">
        <v>3</v>
      </c>
      <c r="P553" s="30"/>
      <c r="Q553" s="30"/>
      <c r="R553" s="30"/>
      <c r="S553" s="30">
        <f t="shared" si="45"/>
        <v>3</v>
      </c>
      <c r="T553" s="30"/>
      <c r="U553" s="31">
        <f t="shared" si="46"/>
        <v>3</v>
      </c>
    </row>
    <row r="554" spans="2:22" x14ac:dyDescent="0.2">
      <c r="B554" s="51"/>
      <c r="C554" s="20" t="s">
        <v>581</v>
      </c>
      <c r="D554" s="52"/>
      <c r="E554" s="52"/>
      <c r="F554" s="19" t="s">
        <v>773</v>
      </c>
      <c r="I554" s="30">
        <f>B$954</f>
        <v>2006</v>
      </c>
      <c r="J554" s="30" t="str">
        <f>C$954</f>
        <v>ATP Masters Series Cincinnati</v>
      </c>
      <c r="K554" s="30" t="str">
        <f>E$954</f>
        <v>R32</v>
      </c>
      <c r="L554" s="30" t="str">
        <f>D$954</f>
        <v>Hard</v>
      </c>
      <c r="M554" s="30" t="str">
        <f>F$954</f>
        <v>Murray, Andy</v>
      </c>
      <c r="N554" s="30" t="str">
        <f>F$955</f>
        <v>7-5, 6-4</v>
      </c>
      <c r="O554" s="30"/>
      <c r="P554" s="30"/>
      <c r="Q554" s="30"/>
      <c r="R554" s="30"/>
      <c r="S554" s="30">
        <f t="shared" si="45"/>
        <v>0</v>
      </c>
      <c r="T554" s="30"/>
      <c r="U554" s="31">
        <f t="shared" si="46"/>
        <v>0</v>
      </c>
    </row>
    <row r="555" spans="2:22" x14ac:dyDescent="0.2">
      <c r="B555" s="51">
        <v>1979</v>
      </c>
      <c r="C555" s="19" t="s">
        <v>718</v>
      </c>
      <c r="D555" s="52" t="s">
        <v>605</v>
      </c>
      <c r="E555" s="52" t="s">
        <v>5</v>
      </c>
      <c r="F555" s="19" t="s">
        <v>745</v>
      </c>
      <c r="I555" s="30">
        <f>B$956</f>
        <v>2005</v>
      </c>
      <c r="J555" s="30" t="str">
        <f>C$956</f>
        <v>Bangkok</v>
      </c>
      <c r="K555" s="30" t="str">
        <f>E$956</f>
        <v>F</v>
      </c>
      <c r="L555" s="30" t="str">
        <f>D$956</f>
        <v>Hard</v>
      </c>
      <c r="M555" s="30" t="str">
        <f>F$956</f>
        <v>Federer, Roger</v>
      </c>
      <c r="N555" s="30" t="str">
        <f>F$957</f>
        <v>6-3, 7-5</v>
      </c>
      <c r="O555" s="30"/>
      <c r="P555" s="30"/>
      <c r="Q555" s="30"/>
      <c r="R555" s="30">
        <v>12</v>
      </c>
      <c r="S555" s="30">
        <f t="shared" si="45"/>
        <v>12</v>
      </c>
      <c r="T555" s="30"/>
      <c r="U555" s="31">
        <f t="shared" si="46"/>
        <v>12</v>
      </c>
      <c r="V555" s="33">
        <f>SUM(U531:U555)</f>
        <v>303</v>
      </c>
    </row>
    <row r="556" spans="2:22" x14ac:dyDescent="0.2">
      <c r="B556" s="51"/>
      <c r="C556" s="20" t="s">
        <v>584</v>
      </c>
      <c r="D556" s="52"/>
      <c r="E556" s="52"/>
      <c r="F556" s="19" t="s">
        <v>774</v>
      </c>
    </row>
    <row r="557" spans="2:22" x14ac:dyDescent="0.2">
      <c r="B557" s="51">
        <v>1979</v>
      </c>
      <c r="C557" s="19" t="s">
        <v>727</v>
      </c>
      <c r="D557" s="52" t="s">
        <v>582</v>
      </c>
      <c r="E557" s="52" t="s">
        <v>5</v>
      </c>
      <c r="F557" s="19" t="s">
        <v>747</v>
      </c>
      <c r="I557" s="19" t="str">
        <f>B$960</f>
        <v>Roger Federer vs. Andy Roddick (Federer led, 21-3)</v>
      </c>
    </row>
    <row r="558" spans="2:22" x14ac:dyDescent="0.2">
      <c r="B558" s="51"/>
      <c r="C558" s="20" t="s">
        <v>728</v>
      </c>
      <c r="D558" s="52"/>
      <c r="E558" s="52"/>
      <c r="F558" s="19" t="s">
        <v>642</v>
      </c>
      <c r="I558" s="30">
        <f>B$961</f>
        <v>2012</v>
      </c>
      <c r="J558" s="30" t="str">
        <f>C$961</f>
        <v>ATP World Tour Masters 1000 Miami</v>
      </c>
      <c r="K558" s="30" t="str">
        <f>E$961</f>
        <v>R32</v>
      </c>
      <c r="L558" s="30" t="str">
        <f>D$961</f>
        <v>Hard</v>
      </c>
      <c r="M558" s="30" t="str">
        <f>F$961</f>
        <v>Roddick, Andy</v>
      </c>
      <c r="N558" s="30" t="str">
        <f>F$962</f>
        <v>7-6 (4), 1-6, 6-4</v>
      </c>
      <c r="O558" s="30">
        <v>3</v>
      </c>
      <c r="P558" s="30"/>
      <c r="Q558" s="30"/>
      <c r="R558" s="30"/>
      <c r="S558" s="30">
        <f t="shared" ref="S558:S581" si="47">SUM(O558:R558)</f>
        <v>3</v>
      </c>
      <c r="T558" s="30"/>
      <c r="U558" s="31">
        <f t="shared" ref="U558:U581" si="48">IF(T558="Yes",S558*2,S558)</f>
        <v>3</v>
      </c>
    </row>
    <row r="559" spans="2:22" x14ac:dyDescent="0.2">
      <c r="B559" s="51">
        <v>1979</v>
      </c>
      <c r="C559" s="19" t="s">
        <v>775</v>
      </c>
      <c r="D559" s="52" t="s">
        <v>585</v>
      </c>
      <c r="E559" s="52" t="s">
        <v>5</v>
      </c>
      <c r="F559" s="19" t="s">
        <v>747</v>
      </c>
      <c r="I559" s="30">
        <f>B$963</f>
        <v>2011</v>
      </c>
      <c r="J559" s="30" t="str">
        <f>C$963</f>
        <v>Basel</v>
      </c>
      <c r="K559" s="30" t="str">
        <f>E$963</f>
        <v>Q</v>
      </c>
      <c r="L559" s="30" t="str">
        <f>D$963</f>
        <v>Hard</v>
      </c>
      <c r="M559" s="30" t="str">
        <f>F$963</f>
        <v>Federer, Roger</v>
      </c>
      <c r="N559" s="30" t="str">
        <f>F$964</f>
        <v>6-3, 6-2</v>
      </c>
      <c r="O559" s="30"/>
      <c r="P559" s="30">
        <v>6</v>
      </c>
      <c r="Q559" s="30"/>
      <c r="R559" s="30"/>
      <c r="S559" s="30">
        <f t="shared" si="47"/>
        <v>6</v>
      </c>
      <c r="T559" s="30"/>
      <c r="U559" s="31">
        <f t="shared" si="48"/>
        <v>6</v>
      </c>
    </row>
    <row r="560" spans="2:22" x14ac:dyDescent="0.2">
      <c r="B560" s="51"/>
      <c r="C560" s="20" t="s">
        <v>776</v>
      </c>
      <c r="D560" s="52"/>
      <c r="E560" s="52"/>
      <c r="F560" s="19" t="s">
        <v>777</v>
      </c>
      <c r="I560" s="30">
        <f>B$965</f>
        <v>2010</v>
      </c>
      <c r="J560" s="30" t="str">
        <f>C$965</f>
        <v>Basel</v>
      </c>
      <c r="K560" s="30" t="str">
        <f>E$965</f>
        <v>S</v>
      </c>
      <c r="L560" s="30" t="str">
        <f>D$965</f>
        <v>Hard</v>
      </c>
      <c r="M560" s="30" t="str">
        <f>F$965</f>
        <v>Federer, Roger</v>
      </c>
      <c r="N560" s="30" t="str">
        <f>F$966</f>
        <v>6-2, 6-4</v>
      </c>
      <c r="O560" s="30"/>
      <c r="P560" s="30"/>
      <c r="Q560" s="30">
        <v>9</v>
      </c>
      <c r="R560" s="30"/>
      <c r="S560" s="30">
        <f t="shared" si="47"/>
        <v>9</v>
      </c>
      <c r="T560" s="30"/>
      <c r="U560" s="31">
        <f t="shared" si="48"/>
        <v>9</v>
      </c>
    </row>
    <row r="561" spans="2:21" x14ac:dyDescent="0.2">
      <c r="B561" s="51">
        <v>1978</v>
      </c>
      <c r="C561" s="19" t="s">
        <v>665</v>
      </c>
      <c r="D561" s="52" t="s">
        <v>605</v>
      </c>
      <c r="E561" s="52" t="s">
        <v>594</v>
      </c>
      <c r="F561" s="19" t="s">
        <v>745</v>
      </c>
      <c r="I561" s="30">
        <f>B$967</f>
        <v>2009</v>
      </c>
      <c r="J561" s="30" t="str">
        <f>C$967</f>
        <v>Wimbledon</v>
      </c>
      <c r="K561" s="30" t="str">
        <f>E$967</f>
        <v>F</v>
      </c>
      <c r="L561" s="30" t="str">
        <f>D$967</f>
        <v>Grass</v>
      </c>
      <c r="M561" s="30" t="str">
        <f>F$967</f>
        <v>Federer, Roger</v>
      </c>
      <c r="N561" s="30" t="str">
        <f>F$968</f>
        <v>5-7, 7-6 (6), 7-6 (5), 3-6, 16-14</v>
      </c>
      <c r="O561" s="30">
        <v>9</v>
      </c>
      <c r="P561" s="30"/>
      <c r="Q561" s="30"/>
      <c r="R561" s="30">
        <v>12</v>
      </c>
      <c r="S561" s="30">
        <f t="shared" si="47"/>
        <v>21</v>
      </c>
      <c r="T561" s="30" t="s">
        <v>565</v>
      </c>
      <c r="U561" s="31">
        <f t="shared" si="48"/>
        <v>42</v>
      </c>
    </row>
    <row r="562" spans="2:21" x14ac:dyDescent="0.2">
      <c r="B562" s="51"/>
      <c r="C562" s="20" t="s">
        <v>581</v>
      </c>
      <c r="D562" s="52"/>
      <c r="E562" s="52"/>
      <c r="F562" s="19" t="s">
        <v>778</v>
      </c>
      <c r="I562" s="30">
        <f>B$969</f>
        <v>2009</v>
      </c>
      <c r="J562" s="30" t="str">
        <f>C$969</f>
        <v>ATP World Tour Masters 1000 Madrid</v>
      </c>
      <c r="K562" s="30" t="str">
        <f>E$969</f>
        <v>Q</v>
      </c>
      <c r="L562" s="30" t="str">
        <f>D$969</f>
        <v>Clay</v>
      </c>
      <c r="M562" s="30" t="str">
        <f>F$969</f>
        <v>Federer, Roger</v>
      </c>
      <c r="N562" s="30" t="str">
        <f>F$970</f>
        <v>7-5, 6-7 (5), 6-1</v>
      </c>
      <c r="O562" s="30">
        <v>3</v>
      </c>
      <c r="P562" s="30">
        <v>6</v>
      </c>
      <c r="Q562" s="30"/>
      <c r="R562" s="30"/>
      <c r="S562" s="30">
        <f t="shared" si="47"/>
        <v>9</v>
      </c>
      <c r="T562" s="30"/>
      <c r="U562" s="31">
        <f t="shared" si="48"/>
        <v>9</v>
      </c>
    </row>
    <row r="563" spans="2:21" x14ac:dyDescent="0.2">
      <c r="B563" s="51">
        <v>1978</v>
      </c>
      <c r="C563" s="19" t="s">
        <v>580</v>
      </c>
      <c r="D563" s="52" t="s">
        <v>582</v>
      </c>
      <c r="E563" s="52" t="s">
        <v>5</v>
      </c>
      <c r="F563" s="19" t="s">
        <v>747</v>
      </c>
      <c r="I563" s="30">
        <f>B$971</f>
        <v>2009</v>
      </c>
      <c r="J563" s="30" t="str">
        <f>C$971</f>
        <v>ATP World Tour Masters 1000 Miami</v>
      </c>
      <c r="K563" s="30" t="str">
        <f>E$971</f>
        <v>Q</v>
      </c>
      <c r="L563" s="30" t="str">
        <f>D$971</f>
        <v>Hard</v>
      </c>
      <c r="M563" s="30" t="str">
        <f>F$971</f>
        <v>Federer, Roger</v>
      </c>
      <c r="N563" s="30" t="str">
        <f>F$972</f>
        <v>6-3, 4-6, 6-4</v>
      </c>
      <c r="O563" s="30"/>
      <c r="P563" s="30">
        <v>6</v>
      </c>
      <c r="Q563" s="30"/>
      <c r="R563" s="30"/>
      <c r="S563" s="30">
        <f t="shared" si="47"/>
        <v>6</v>
      </c>
      <c r="T563" s="30"/>
      <c r="U563" s="31">
        <f t="shared" si="48"/>
        <v>6</v>
      </c>
    </row>
    <row r="564" spans="2:21" x14ac:dyDescent="0.2">
      <c r="B564" s="51"/>
      <c r="C564" s="20" t="s">
        <v>581</v>
      </c>
      <c r="D564" s="52"/>
      <c r="E564" s="52"/>
      <c r="F564" s="19" t="s">
        <v>779</v>
      </c>
      <c r="I564" s="30">
        <f>B$973</f>
        <v>2009</v>
      </c>
      <c r="J564" s="30" t="str">
        <f>C$973</f>
        <v>Australian Open</v>
      </c>
      <c r="K564" s="30" t="str">
        <f>E$973</f>
        <v>S</v>
      </c>
      <c r="L564" s="30" t="str">
        <f>D$973</f>
        <v>Hard</v>
      </c>
      <c r="M564" s="30" t="str">
        <f>F$973</f>
        <v>Federer, Roger</v>
      </c>
      <c r="N564" s="30" t="str">
        <f>F$974</f>
        <v>6-2, 7-5, 7-5</v>
      </c>
      <c r="O564" s="30"/>
      <c r="P564" s="30"/>
      <c r="Q564" s="30">
        <v>9</v>
      </c>
      <c r="R564" s="30"/>
      <c r="S564" s="30">
        <f t="shared" si="47"/>
        <v>9</v>
      </c>
      <c r="T564" s="30" t="s">
        <v>565</v>
      </c>
      <c r="U564" s="31">
        <f t="shared" si="48"/>
        <v>18</v>
      </c>
    </row>
    <row r="565" spans="2:21" x14ac:dyDescent="0.2">
      <c r="B565" s="51">
        <v>1978</v>
      </c>
      <c r="C565" s="19" t="s">
        <v>632</v>
      </c>
      <c r="D565" s="52" t="s">
        <v>585</v>
      </c>
      <c r="E565" s="52" t="s">
        <v>17</v>
      </c>
      <c r="F565" s="19" t="s">
        <v>747</v>
      </c>
      <c r="I565" s="30">
        <f>B$975</f>
        <v>2008</v>
      </c>
      <c r="J565" s="30" t="str">
        <f>C$975</f>
        <v>ATP Masters Series Miami</v>
      </c>
      <c r="K565" s="30" t="str">
        <f>E$975</f>
        <v>Q</v>
      </c>
      <c r="L565" s="30" t="str">
        <f>D$975</f>
        <v>Hard</v>
      </c>
      <c r="M565" s="30" t="str">
        <f>F$975</f>
        <v>Roddick, Andy</v>
      </c>
      <c r="N565" s="30" t="str">
        <f>F$976</f>
        <v>7-6 (4), 4-6, 6-3</v>
      </c>
      <c r="O565" s="30">
        <v>3</v>
      </c>
      <c r="P565" s="30">
        <v>6</v>
      </c>
      <c r="Q565" s="30"/>
      <c r="R565" s="30"/>
      <c r="S565" s="30">
        <f t="shared" si="47"/>
        <v>9</v>
      </c>
      <c r="T565" s="30"/>
      <c r="U565" s="31">
        <f t="shared" si="48"/>
        <v>9</v>
      </c>
    </row>
    <row r="566" spans="2:21" x14ac:dyDescent="0.2">
      <c r="B566" s="51"/>
      <c r="C566" s="20" t="s">
        <v>633</v>
      </c>
      <c r="D566" s="52"/>
      <c r="E566" s="52"/>
      <c r="F566" s="19" t="s">
        <v>780</v>
      </c>
      <c r="I566" s="30">
        <f>B$977</f>
        <v>2007</v>
      </c>
      <c r="J566" s="30" t="str">
        <f>C$977</f>
        <v>Tennis Masters Cup</v>
      </c>
      <c r="K566" s="30" t="str">
        <f>E$977</f>
        <v>RR</v>
      </c>
      <c r="L566" s="30" t="str">
        <f>D$977</f>
        <v>Hard</v>
      </c>
      <c r="M566" s="30" t="str">
        <f>F$977</f>
        <v>Federer, Roger</v>
      </c>
      <c r="N566" s="30" t="str">
        <f>F$978</f>
        <v>6-4, 6-2</v>
      </c>
      <c r="O566" s="30"/>
      <c r="P566" s="30"/>
      <c r="Q566" s="30"/>
      <c r="R566" s="30"/>
      <c r="S566" s="30">
        <f t="shared" si="47"/>
        <v>0</v>
      </c>
      <c r="T566" s="30"/>
      <c r="U566" s="31">
        <f t="shared" si="48"/>
        <v>0</v>
      </c>
    </row>
    <row r="567" spans="2:21" x14ac:dyDescent="0.2">
      <c r="B567" s="51">
        <v>1977</v>
      </c>
      <c r="C567" s="19" t="s">
        <v>781</v>
      </c>
      <c r="D567" s="52" t="s">
        <v>585</v>
      </c>
      <c r="E567" s="52" t="s">
        <v>9</v>
      </c>
      <c r="F567" s="19" t="s">
        <v>747</v>
      </c>
      <c r="I567" s="30">
        <f>B$979</f>
        <v>2007</v>
      </c>
      <c r="J567" s="30" t="str">
        <f>C$979</f>
        <v>US Open</v>
      </c>
      <c r="K567" s="30" t="str">
        <f>E$979</f>
        <v>Q</v>
      </c>
      <c r="L567" s="30" t="str">
        <f>D$979</f>
        <v>Hard</v>
      </c>
      <c r="M567" s="30" t="str">
        <f>F$979</f>
        <v>Federer, Roger</v>
      </c>
      <c r="N567" s="30" t="str">
        <f>F$980</f>
        <v>7-6 (5), 7-6 (4), 6-2</v>
      </c>
      <c r="O567" s="30">
        <v>6</v>
      </c>
      <c r="P567" s="30">
        <v>6</v>
      </c>
      <c r="Q567" s="30"/>
      <c r="R567" s="30"/>
      <c r="S567" s="30">
        <f t="shared" si="47"/>
        <v>12</v>
      </c>
      <c r="T567" s="30" t="s">
        <v>565</v>
      </c>
      <c r="U567" s="31">
        <f t="shared" si="48"/>
        <v>24</v>
      </c>
    </row>
    <row r="568" spans="2:21" x14ac:dyDescent="0.2">
      <c r="B568" s="51"/>
      <c r="C568" s="20" t="s">
        <v>782</v>
      </c>
      <c r="D568" s="52"/>
      <c r="E568" s="52"/>
      <c r="F568" s="19" t="s">
        <v>783</v>
      </c>
      <c r="I568" s="30">
        <f>B$981</f>
        <v>2007</v>
      </c>
      <c r="J568" s="30" t="str">
        <f>C$981</f>
        <v>Australian Open</v>
      </c>
      <c r="K568" s="30" t="str">
        <f>E$981</f>
        <v>S</v>
      </c>
      <c r="L568" s="30" t="str">
        <f>D$981</f>
        <v>Hard</v>
      </c>
      <c r="M568" s="30" t="str">
        <f>F$981</f>
        <v>Federer, Roger</v>
      </c>
      <c r="N568" s="30" t="str">
        <f>F$982</f>
        <v>6-4, 6-0, 6-2</v>
      </c>
      <c r="O568" s="30"/>
      <c r="P568" s="30"/>
      <c r="Q568" s="30">
        <v>9</v>
      </c>
      <c r="R568" s="30"/>
      <c r="S568" s="30">
        <f t="shared" si="47"/>
        <v>9</v>
      </c>
      <c r="T568" s="30" t="s">
        <v>565</v>
      </c>
      <c r="U568" s="31">
        <f t="shared" si="48"/>
        <v>18</v>
      </c>
    </row>
    <row r="569" spans="2:21" x14ac:dyDescent="0.2">
      <c r="B569" s="51">
        <v>1977</v>
      </c>
      <c r="C569" s="19" t="s">
        <v>597</v>
      </c>
      <c r="D569" s="52" t="s">
        <v>599</v>
      </c>
      <c r="E569" s="52" t="s">
        <v>5</v>
      </c>
      <c r="F569" s="19" t="s">
        <v>747</v>
      </c>
      <c r="I569" s="30">
        <f>B$983</f>
        <v>2006</v>
      </c>
      <c r="J569" s="30" t="str">
        <f>C$983</f>
        <v>Tennis Masters Cup</v>
      </c>
      <c r="K569" s="30" t="str">
        <f>E$983</f>
        <v>RR</v>
      </c>
      <c r="L569" s="30" t="str">
        <f>D$983</f>
        <v>Hard</v>
      </c>
      <c r="M569" s="30" t="str">
        <f>F$983</f>
        <v>Federer, Roger</v>
      </c>
      <c r="N569" s="30" t="str">
        <f>F$984</f>
        <v>4-6, 7-6 (8), 6-4</v>
      </c>
      <c r="O569" s="30">
        <v>3</v>
      </c>
      <c r="P569" s="30"/>
      <c r="Q569" s="30"/>
      <c r="R569" s="30"/>
      <c r="S569" s="30">
        <f t="shared" si="47"/>
        <v>3</v>
      </c>
      <c r="T569" s="30"/>
      <c r="U569" s="31">
        <f t="shared" si="48"/>
        <v>3</v>
      </c>
    </row>
    <row r="570" spans="2:21" x14ac:dyDescent="0.2">
      <c r="B570" s="51"/>
      <c r="C570" s="20" t="s">
        <v>598</v>
      </c>
      <c r="D570" s="52"/>
      <c r="E570" s="52"/>
      <c r="F570" s="20" t="s">
        <v>784</v>
      </c>
      <c r="I570" s="30">
        <f>B$985</f>
        <v>2006</v>
      </c>
      <c r="J570" s="30" t="str">
        <f>C$985</f>
        <v>US Open</v>
      </c>
      <c r="K570" s="30" t="str">
        <f>E$985</f>
        <v>F</v>
      </c>
      <c r="L570" s="30" t="str">
        <f>D$985</f>
        <v>Hard</v>
      </c>
      <c r="M570" s="30" t="str">
        <f>F$985</f>
        <v>Federer, Roger</v>
      </c>
      <c r="N570" s="30" t="str">
        <f>F$986</f>
        <v>6-2, 4-6, 7-5, 6-1</v>
      </c>
      <c r="O570" s="30"/>
      <c r="P570" s="30"/>
      <c r="Q570" s="30"/>
      <c r="R570" s="30">
        <v>12</v>
      </c>
      <c r="S570" s="30">
        <f t="shared" si="47"/>
        <v>12</v>
      </c>
      <c r="T570" s="30" t="s">
        <v>565</v>
      </c>
      <c r="U570" s="31">
        <f t="shared" si="48"/>
        <v>24</v>
      </c>
    </row>
    <row r="571" spans="2:21" x14ac:dyDescent="0.2">
      <c r="I571" s="30">
        <f>B$987</f>
        <v>2005</v>
      </c>
      <c r="J571" s="30" t="str">
        <f>C$987</f>
        <v>ATP Masters Series Cincinnati</v>
      </c>
      <c r="K571" s="30" t="str">
        <f>E$987</f>
        <v>F</v>
      </c>
      <c r="L571" s="30" t="str">
        <f>D$987</f>
        <v>Hard</v>
      </c>
      <c r="M571" s="30" t="str">
        <f>F$987</f>
        <v>Federer, Roger</v>
      </c>
      <c r="N571" s="30" t="str">
        <f>F$988</f>
        <v>6-3, 7-5</v>
      </c>
      <c r="O571" s="30"/>
      <c r="P571" s="30"/>
      <c r="Q571" s="30"/>
      <c r="R571" s="30">
        <v>12</v>
      </c>
      <c r="S571" s="30">
        <f t="shared" si="47"/>
        <v>12</v>
      </c>
      <c r="T571" s="30"/>
      <c r="U571" s="31">
        <f t="shared" si="48"/>
        <v>12</v>
      </c>
    </row>
    <row r="572" spans="2:21" x14ac:dyDescent="0.2">
      <c r="I572" s="30">
        <f>B$989</f>
        <v>2005</v>
      </c>
      <c r="J572" s="30" t="str">
        <f>C$989</f>
        <v>Wimbledon</v>
      </c>
      <c r="K572" s="30" t="str">
        <f>E$989</f>
        <v>F</v>
      </c>
      <c r="L572" s="30" t="str">
        <f>D$989</f>
        <v>Grass</v>
      </c>
      <c r="M572" s="30" t="str">
        <f>F$989</f>
        <v>Federer, Roger</v>
      </c>
      <c r="N572" s="30" t="str">
        <f>F$990</f>
        <v>6-2, 7-6 (2), 6-4</v>
      </c>
      <c r="O572" s="30">
        <v>3</v>
      </c>
      <c r="P572" s="30"/>
      <c r="Q572" s="30"/>
      <c r="R572" s="30">
        <v>12</v>
      </c>
      <c r="S572" s="30">
        <f t="shared" si="47"/>
        <v>15</v>
      </c>
      <c r="T572" s="30" t="s">
        <v>565</v>
      </c>
      <c r="U572" s="31">
        <f t="shared" si="48"/>
        <v>30</v>
      </c>
    </row>
    <row r="573" spans="2:21" x14ac:dyDescent="0.2">
      <c r="B573" s="19" t="s">
        <v>785</v>
      </c>
      <c r="I573" s="30">
        <f>B$991</f>
        <v>2004</v>
      </c>
      <c r="J573" s="30" t="str">
        <f>C$991</f>
        <v>Bangkok</v>
      </c>
      <c r="K573" s="30" t="str">
        <f>E$991</f>
        <v>F</v>
      </c>
      <c r="L573" s="30" t="str">
        <f>D$991</f>
        <v>Hard</v>
      </c>
      <c r="M573" s="30" t="str">
        <f>F$991</f>
        <v>Federer, Roger</v>
      </c>
      <c r="N573" s="30" t="str">
        <f>F$992</f>
        <v>6-4, 6-0</v>
      </c>
      <c r="O573" s="30"/>
      <c r="P573" s="30"/>
      <c r="Q573" s="30"/>
      <c r="R573" s="30">
        <v>12</v>
      </c>
      <c r="S573" s="30">
        <f t="shared" si="47"/>
        <v>12</v>
      </c>
      <c r="T573" s="30"/>
      <c r="U573" s="31">
        <f t="shared" si="48"/>
        <v>12</v>
      </c>
    </row>
    <row r="574" spans="2:21" x14ac:dyDescent="0.2">
      <c r="B574" s="51">
        <v>1992</v>
      </c>
      <c r="C574" s="19" t="s">
        <v>580</v>
      </c>
      <c r="D574" s="52" t="s">
        <v>582</v>
      </c>
      <c r="E574" s="52" t="s">
        <v>166</v>
      </c>
      <c r="F574" s="19" t="s">
        <v>786</v>
      </c>
      <c r="I574" s="30">
        <f>B$993</f>
        <v>2004</v>
      </c>
      <c r="J574" s="30" t="str">
        <f>C$993</f>
        <v>ATP Masters Series Canada</v>
      </c>
      <c r="K574" s="30" t="str">
        <f>E$993</f>
        <v>F</v>
      </c>
      <c r="L574" s="30" t="str">
        <f>D$993</f>
        <v>Hard</v>
      </c>
      <c r="M574" s="30" t="str">
        <f>F$993</f>
        <v>Federer, Roger</v>
      </c>
      <c r="N574" s="30" t="str">
        <f>F$994</f>
        <v>7-5, 6-3</v>
      </c>
      <c r="O574" s="30"/>
      <c r="P574" s="30"/>
      <c r="Q574" s="30"/>
      <c r="R574" s="30">
        <v>12</v>
      </c>
      <c r="S574" s="30">
        <f t="shared" si="47"/>
        <v>12</v>
      </c>
      <c r="T574" s="30"/>
      <c r="U574" s="31">
        <f t="shared" si="48"/>
        <v>12</v>
      </c>
    </row>
    <row r="575" spans="2:21" x14ac:dyDescent="0.2">
      <c r="B575" s="51"/>
      <c r="C575" s="20" t="s">
        <v>581</v>
      </c>
      <c r="D575" s="52"/>
      <c r="E575" s="52"/>
      <c r="F575" s="19" t="s">
        <v>1153</v>
      </c>
      <c r="I575" s="30">
        <f>B$995</f>
        <v>2004</v>
      </c>
      <c r="J575" s="30" t="str">
        <f>C$995</f>
        <v>Wimbledon</v>
      </c>
      <c r="K575" s="30" t="str">
        <f>E$995</f>
        <v>F</v>
      </c>
      <c r="L575" s="30" t="str">
        <f>D$995</f>
        <v>Grass</v>
      </c>
      <c r="M575" s="30" t="str">
        <f>F$995</f>
        <v>Federer, Roger</v>
      </c>
      <c r="N575" s="30" t="str">
        <f>F$996</f>
        <v>4-6, 7-5, 7-6 (3), 6-4</v>
      </c>
      <c r="O575" s="30">
        <v>3</v>
      </c>
      <c r="P575" s="30"/>
      <c r="Q575" s="30"/>
      <c r="R575" s="30">
        <v>12</v>
      </c>
      <c r="S575" s="30">
        <f t="shared" si="47"/>
        <v>15</v>
      </c>
      <c r="T575" s="30" t="s">
        <v>565</v>
      </c>
      <c r="U575" s="31">
        <f t="shared" si="48"/>
        <v>30</v>
      </c>
    </row>
    <row r="576" spans="2:21" x14ac:dyDescent="0.2">
      <c r="B576" s="51">
        <v>1988</v>
      </c>
      <c r="C576" s="19" t="s">
        <v>720</v>
      </c>
      <c r="D576" s="52" t="s">
        <v>582</v>
      </c>
      <c r="E576" s="52" t="s">
        <v>5</v>
      </c>
      <c r="F576" s="19" t="s">
        <v>786</v>
      </c>
      <c r="I576" s="30">
        <f>B$997</f>
        <v>2003</v>
      </c>
      <c r="J576" s="30" t="str">
        <f>C$997</f>
        <v>Tennis Masters Cup</v>
      </c>
      <c r="K576" s="30" t="str">
        <f>E$997</f>
        <v>S</v>
      </c>
      <c r="L576" s="30" t="str">
        <f>D$997</f>
        <v>Hard</v>
      </c>
      <c r="M576" s="30" t="str">
        <f>F$997</f>
        <v>Federer, Roger</v>
      </c>
      <c r="N576" s="30" t="str">
        <f>F$998</f>
        <v>7-6 (2), 6-2</v>
      </c>
      <c r="O576" s="30">
        <v>3</v>
      </c>
      <c r="P576" s="30"/>
      <c r="Q576" s="30">
        <v>9</v>
      </c>
      <c r="R576" s="30"/>
      <c r="S576" s="30">
        <f t="shared" si="47"/>
        <v>12</v>
      </c>
      <c r="T576" s="30"/>
      <c r="U576" s="31">
        <f t="shared" si="48"/>
        <v>12</v>
      </c>
    </row>
    <row r="577" spans="2:22" x14ac:dyDescent="0.2">
      <c r="B577" s="51"/>
      <c r="C577" s="20" t="s">
        <v>601</v>
      </c>
      <c r="D577" s="52"/>
      <c r="E577" s="52"/>
      <c r="F577" s="19" t="s">
        <v>654</v>
      </c>
      <c r="I577" s="30">
        <f>B$999</f>
        <v>2003</v>
      </c>
      <c r="J577" s="30" t="str">
        <f>C$999</f>
        <v>ATP Masters Series Canada</v>
      </c>
      <c r="K577" s="30" t="str">
        <f>E$999</f>
        <v>S</v>
      </c>
      <c r="L577" s="30" t="str">
        <f>D$999</f>
        <v>Hard</v>
      </c>
      <c r="M577" s="30" t="str">
        <f>F$999</f>
        <v>Roddick, Andy</v>
      </c>
      <c r="N577" s="30" t="str">
        <f>F$1000</f>
        <v>6-4, 3-6, 7-6 (3)</v>
      </c>
      <c r="O577" s="30">
        <v>3</v>
      </c>
      <c r="P577" s="30"/>
      <c r="Q577" s="30">
        <v>9</v>
      </c>
      <c r="R577" s="30"/>
      <c r="S577" s="30">
        <f t="shared" si="47"/>
        <v>12</v>
      </c>
      <c r="T577" s="30"/>
      <c r="U577" s="31">
        <f t="shared" si="48"/>
        <v>12</v>
      </c>
    </row>
    <row r="578" spans="2:22" x14ac:dyDescent="0.2">
      <c r="B578" s="51">
        <v>1987</v>
      </c>
      <c r="C578" s="19" t="s">
        <v>665</v>
      </c>
      <c r="D578" s="52" t="s">
        <v>605</v>
      </c>
      <c r="E578" s="52" t="s">
        <v>594</v>
      </c>
      <c r="F578" s="19" t="s">
        <v>786</v>
      </c>
      <c r="I578" s="30">
        <f>B$1001</f>
        <v>2003</v>
      </c>
      <c r="J578" s="30" t="str">
        <f>C$1001</f>
        <v>Wimbledon</v>
      </c>
      <c r="K578" s="30" t="str">
        <f>E$1001</f>
        <v>S</v>
      </c>
      <c r="L578" s="30" t="str">
        <f>D$1001</f>
        <v>Grass</v>
      </c>
      <c r="M578" s="30" t="str">
        <f>F$1001</f>
        <v>Federer, Roger</v>
      </c>
      <c r="N578" s="30" t="str">
        <f>F$1002</f>
        <v>7-6 (6), 6-3, 6-3</v>
      </c>
      <c r="O578" s="30">
        <v>3</v>
      </c>
      <c r="P578" s="30"/>
      <c r="Q578" s="30">
        <v>9</v>
      </c>
      <c r="R578" s="30"/>
      <c r="S578" s="30">
        <f t="shared" si="47"/>
        <v>12</v>
      </c>
      <c r="T578" s="30" t="s">
        <v>565</v>
      </c>
      <c r="U578" s="31">
        <f t="shared" si="48"/>
        <v>24</v>
      </c>
    </row>
    <row r="579" spans="2:22" x14ac:dyDescent="0.2">
      <c r="B579" s="51"/>
      <c r="C579" s="20" t="s">
        <v>581</v>
      </c>
      <c r="D579" s="52"/>
      <c r="E579" s="52"/>
      <c r="F579" s="19" t="s">
        <v>787</v>
      </c>
      <c r="I579" s="30">
        <f>B$1003</f>
        <v>2002</v>
      </c>
      <c r="J579" s="30" t="str">
        <f>C$1003</f>
        <v>Basel</v>
      </c>
      <c r="K579" s="30" t="str">
        <f>E$1003</f>
        <v>Q</v>
      </c>
      <c r="L579" s="30" t="str">
        <f>D$1003</f>
        <v>Carpet</v>
      </c>
      <c r="M579" s="30" t="str">
        <f>F$1003</f>
        <v>Federer, Roger</v>
      </c>
      <c r="N579" s="30" t="str">
        <f>F$1004</f>
        <v>7-6 (5), 6-1</v>
      </c>
      <c r="O579" s="30">
        <v>3</v>
      </c>
      <c r="P579" s="30">
        <v>6</v>
      </c>
      <c r="Q579" s="30"/>
      <c r="R579" s="30"/>
      <c r="S579" s="30">
        <f t="shared" si="47"/>
        <v>9</v>
      </c>
      <c r="T579" s="30"/>
      <c r="U579" s="31">
        <f t="shared" si="48"/>
        <v>9</v>
      </c>
    </row>
    <row r="580" spans="2:22" x14ac:dyDescent="0.2">
      <c r="B580" s="51">
        <v>1987</v>
      </c>
      <c r="C580" s="19" t="s">
        <v>580</v>
      </c>
      <c r="D580" s="52" t="s">
        <v>582</v>
      </c>
      <c r="E580" s="52" t="s">
        <v>5</v>
      </c>
      <c r="F580" s="19" t="s">
        <v>786</v>
      </c>
      <c r="I580" s="30">
        <f>B$1005</f>
        <v>2002</v>
      </c>
      <c r="J580" s="30" t="str">
        <f>C$1005</f>
        <v>Sydney</v>
      </c>
      <c r="K580" s="30" t="str">
        <f>E$1005</f>
        <v>S</v>
      </c>
      <c r="L580" s="30" t="str">
        <f>D$1005</f>
        <v>Hard</v>
      </c>
      <c r="M580" s="30" t="str">
        <f>F$1005</f>
        <v>Federer, Roger</v>
      </c>
      <c r="N580" s="30" t="str">
        <f>F$1006</f>
        <v>7-6 (3), 6-4</v>
      </c>
      <c r="O580" s="30">
        <v>3</v>
      </c>
      <c r="P580" s="30"/>
      <c r="Q580" s="30">
        <v>9</v>
      </c>
      <c r="R580" s="30"/>
      <c r="S580" s="30">
        <f t="shared" si="47"/>
        <v>12</v>
      </c>
      <c r="T580" s="30"/>
      <c r="U580" s="31">
        <f t="shared" si="48"/>
        <v>12</v>
      </c>
    </row>
    <row r="581" spans="2:22" x14ac:dyDescent="0.2">
      <c r="B581" s="51"/>
      <c r="C581" s="20" t="s">
        <v>581</v>
      </c>
      <c r="D581" s="52"/>
      <c r="E581" s="52"/>
      <c r="F581" s="19" t="s">
        <v>788</v>
      </c>
      <c r="I581" s="30">
        <f>B$1007</f>
        <v>2001</v>
      </c>
      <c r="J581" s="30" t="str">
        <f>C$1007</f>
        <v>Basel</v>
      </c>
      <c r="K581" s="30" t="str">
        <f>E$1007</f>
        <v>Q</v>
      </c>
      <c r="L581" s="30" t="str">
        <f>D$1007</f>
        <v>Carpet</v>
      </c>
      <c r="M581" s="30" t="str">
        <f>F$1007</f>
        <v>Federer, Roger</v>
      </c>
      <c r="N581" s="30" t="str">
        <f>F$1008</f>
        <v>3-6, 6-3, 7-6 (5)</v>
      </c>
      <c r="O581" s="30">
        <v>3</v>
      </c>
      <c r="P581" s="30">
        <v>6</v>
      </c>
      <c r="Q581" s="30"/>
      <c r="R581" s="30"/>
      <c r="S581" s="30">
        <f t="shared" si="47"/>
        <v>9</v>
      </c>
      <c r="T581" s="30"/>
      <c r="U581" s="31">
        <f t="shared" si="48"/>
        <v>9</v>
      </c>
      <c r="V581" s="33">
        <f>SUM(U558:U581)</f>
        <v>345</v>
      </c>
    </row>
    <row r="582" spans="2:22" x14ac:dyDescent="0.2">
      <c r="B582" s="51">
        <v>1987</v>
      </c>
      <c r="C582" s="19" t="s">
        <v>720</v>
      </c>
      <c r="D582" s="52" t="s">
        <v>582</v>
      </c>
      <c r="E582" s="52" t="s">
        <v>5</v>
      </c>
      <c r="F582" s="19" t="s">
        <v>786</v>
      </c>
    </row>
    <row r="583" spans="2:22" x14ac:dyDescent="0.2">
      <c r="B583" s="51"/>
      <c r="C583" s="20" t="s">
        <v>607</v>
      </c>
      <c r="D583" s="52"/>
      <c r="E583" s="52"/>
      <c r="F583" s="19" t="s">
        <v>642</v>
      </c>
      <c r="I583" s="19" t="str">
        <f>B$1011</f>
        <v>Roger Federer vs. Lleyton Hewitt (Federer leads, 18-9)</v>
      </c>
    </row>
    <row r="584" spans="2:22" x14ac:dyDescent="0.2">
      <c r="B584" s="51">
        <v>1987</v>
      </c>
      <c r="C584" s="19" t="s">
        <v>656</v>
      </c>
      <c r="D584" s="52" t="s">
        <v>582</v>
      </c>
      <c r="E584" s="52" t="s">
        <v>5</v>
      </c>
      <c r="F584" s="19" t="s">
        <v>786</v>
      </c>
      <c r="I584" s="30">
        <f>B$1012</f>
        <v>2014</v>
      </c>
      <c r="J584" s="30" t="str">
        <f>C$1012</f>
        <v>Brisbane</v>
      </c>
      <c r="K584" s="30" t="str">
        <f>E$1012</f>
        <v>F</v>
      </c>
      <c r="L584" s="30" t="str">
        <f>D$1012</f>
        <v>Hard</v>
      </c>
      <c r="M584" s="30" t="str">
        <f>F$1012</f>
        <v>Hewitt, Lleyton</v>
      </c>
      <c r="N584" s="30" t="str">
        <f>F$1013</f>
        <v>6-1, 4-6, 6-3</v>
      </c>
      <c r="O584" s="30"/>
      <c r="P584" s="30"/>
      <c r="Q584" s="30"/>
      <c r="R584" s="30">
        <v>12</v>
      </c>
      <c r="S584" s="30">
        <f t="shared" ref="S584:S610" si="49">SUM(O584:R584)</f>
        <v>12</v>
      </c>
      <c r="T584" s="30"/>
      <c r="U584" s="31">
        <f t="shared" ref="U584:U610" si="50">IF(T584="Yes",S584*2,S584)</f>
        <v>12</v>
      </c>
    </row>
    <row r="585" spans="2:22" x14ac:dyDescent="0.2">
      <c r="B585" s="51"/>
      <c r="C585" s="20" t="s">
        <v>657</v>
      </c>
      <c r="D585" s="52"/>
      <c r="E585" s="52"/>
      <c r="F585" s="19" t="s">
        <v>789</v>
      </c>
      <c r="I585" s="30">
        <f>B$1014</f>
        <v>2011</v>
      </c>
      <c r="J585" s="30" t="str">
        <f>C$1014</f>
        <v>AUS vs SUI WG Play-Off</v>
      </c>
      <c r="K585" s="30" t="str">
        <f>E$1014</f>
        <v>RR</v>
      </c>
      <c r="L585" s="30" t="str">
        <f>D$1014</f>
        <v>Grass</v>
      </c>
      <c r="M585" s="30" t="str">
        <f>F$1014</f>
        <v>Federer, Roger</v>
      </c>
      <c r="N585" s="30" t="str">
        <f>F$1015</f>
        <v>5-7, 7-6 (5), 6-2, 6-3</v>
      </c>
      <c r="O585" s="30">
        <v>3</v>
      </c>
      <c r="P585" s="30"/>
      <c r="Q585" s="30"/>
      <c r="R585" s="30"/>
      <c r="S585" s="30">
        <f t="shared" si="49"/>
        <v>3</v>
      </c>
      <c r="T585" s="30"/>
      <c r="U585" s="31">
        <f t="shared" si="50"/>
        <v>3</v>
      </c>
    </row>
    <row r="586" spans="2:22" x14ac:dyDescent="0.2">
      <c r="B586" s="51">
        <v>1987</v>
      </c>
      <c r="C586" s="19" t="s">
        <v>790</v>
      </c>
      <c r="D586" s="52" t="s">
        <v>582</v>
      </c>
      <c r="E586" s="52" t="s">
        <v>5</v>
      </c>
      <c r="F586" s="19" t="s">
        <v>786</v>
      </c>
      <c r="I586" s="30">
        <f>B$1016</f>
        <v>2010</v>
      </c>
      <c r="J586" s="30" t="str">
        <f>C$1016</f>
        <v>Halle</v>
      </c>
      <c r="K586" s="30" t="str">
        <f>E$1016</f>
        <v>F</v>
      </c>
      <c r="L586" s="30" t="str">
        <f>D$1016</f>
        <v>Grass</v>
      </c>
      <c r="M586" s="30" t="str">
        <f>F$1016</f>
        <v>Hewitt, Lleyton</v>
      </c>
      <c r="N586" s="30" t="str">
        <f>F$1017</f>
        <v>3-6, 7-6 (4), 6-4</v>
      </c>
      <c r="O586" s="30">
        <v>3</v>
      </c>
      <c r="P586" s="30"/>
      <c r="Q586" s="30"/>
      <c r="R586" s="30">
        <v>12</v>
      </c>
      <c r="S586" s="30">
        <f t="shared" si="49"/>
        <v>15</v>
      </c>
      <c r="T586" s="30"/>
      <c r="U586" s="31">
        <f t="shared" si="50"/>
        <v>15</v>
      </c>
    </row>
    <row r="587" spans="2:22" x14ac:dyDescent="0.2">
      <c r="B587" s="51"/>
      <c r="C587" s="20" t="s">
        <v>609</v>
      </c>
      <c r="D587" s="52"/>
      <c r="E587" s="52"/>
      <c r="F587" s="19" t="s">
        <v>791</v>
      </c>
      <c r="I587" s="30">
        <f>B$1018</f>
        <v>2010</v>
      </c>
      <c r="J587" s="30" t="str">
        <f>C$1018</f>
        <v>Australian Open</v>
      </c>
      <c r="K587" s="30" t="str">
        <f>E$1018</f>
        <v>R16</v>
      </c>
      <c r="L587" s="30" t="str">
        <f>D$1018</f>
        <v>Hard</v>
      </c>
      <c r="M587" s="30" t="str">
        <f>F$1018</f>
        <v>Federer, Roger</v>
      </c>
      <c r="N587" s="30" t="str">
        <f>F$1019</f>
        <v>6-2, 6-3, 6-4</v>
      </c>
      <c r="O587" s="30"/>
      <c r="P587" s="30"/>
      <c r="Q587" s="30"/>
      <c r="R587" s="30"/>
      <c r="S587" s="30">
        <f t="shared" si="49"/>
        <v>0</v>
      </c>
      <c r="T587" s="30" t="s">
        <v>565</v>
      </c>
      <c r="U587" s="31">
        <f t="shared" si="50"/>
        <v>0</v>
      </c>
    </row>
    <row r="588" spans="2:22" x14ac:dyDescent="0.2">
      <c r="B588" s="51">
        <v>1986</v>
      </c>
      <c r="C588" s="19" t="s">
        <v>652</v>
      </c>
      <c r="D588" s="52" t="s">
        <v>582</v>
      </c>
      <c r="E588" s="52" t="s">
        <v>5</v>
      </c>
      <c r="F588" s="19" t="s">
        <v>786</v>
      </c>
      <c r="I588" s="30">
        <f>B$1020</f>
        <v>2009</v>
      </c>
      <c r="J588" s="30" t="str">
        <f>C$1020</f>
        <v>US Open</v>
      </c>
      <c r="K588" s="30" t="str">
        <f>E$1020</f>
        <v>R32</v>
      </c>
      <c r="L588" s="30" t="str">
        <f>D$1020</f>
        <v>Hard</v>
      </c>
      <c r="M588" s="30" t="str">
        <f>F$1020</f>
        <v>Federer, Roger</v>
      </c>
      <c r="N588" s="30" t="str">
        <f>F$1021</f>
        <v>4-6, 6-3, 7-5, 6-4</v>
      </c>
      <c r="O588" s="30"/>
      <c r="P588" s="30"/>
      <c r="Q588" s="30"/>
      <c r="R588" s="30"/>
      <c r="S588" s="30">
        <f t="shared" si="49"/>
        <v>0</v>
      </c>
      <c r="T588" s="30" t="s">
        <v>565</v>
      </c>
      <c r="U588" s="31">
        <f t="shared" si="50"/>
        <v>0</v>
      </c>
    </row>
    <row r="589" spans="2:22" x14ac:dyDescent="0.2">
      <c r="B589" s="51"/>
      <c r="C589" s="20" t="s">
        <v>653</v>
      </c>
      <c r="D589" s="52"/>
      <c r="E589" s="52"/>
      <c r="F589" s="19" t="s">
        <v>792</v>
      </c>
      <c r="I589" s="30">
        <f>B$1022</f>
        <v>2009</v>
      </c>
      <c r="J589" s="30" t="str">
        <f>C$1022</f>
        <v>ATP World Tour Masters 1000 Cincinnati</v>
      </c>
      <c r="K589" s="30" t="str">
        <f>E$1022</f>
        <v>Q</v>
      </c>
      <c r="L589" s="30" t="str">
        <f>D$1022</f>
        <v>Hard</v>
      </c>
      <c r="M589" s="30" t="str">
        <f>F$1022</f>
        <v>Federer, Roger</v>
      </c>
      <c r="N589" s="30" t="str">
        <f>F$1023</f>
        <v>6-3, 6-4</v>
      </c>
      <c r="O589" s="30"/>
      <c r="P589" s="30">
        <v>6</v>
      </c>
      <c r="Q589" s="30"/>
      <c r="R589" s="30"/>
      <c r="S589" s="30">
        <f t="shared" si="49"/>
        <v>6</v>
      </c>
      <c r="T589" s="30"/>
      <c r="U589" s="31">
        <f t="shared" si="50"/>
        <v>6</v>
      </c>
    </row>
    <row r="590" spans="2:22" x14ac:dyDescent="0.2">
      <c r="B590" s="51">
        <v>1986</v>
      </c>
      <c r="C590" s="19" t="s">
        <v>793</v>
      </c>
      <c r="D590" s="52" t="s">
        <v>582</v>
      </c>
      <c r="E590" s="52" t="s">
        <v>12</v>
      </c>
      <c r="F590" s="19" t="s">
        <v>786</v>
      </c>
      <c r="I590" s="30">
        <f>B$1024</f>
        <v>2008</v>
      </c>
      <c r="J590" s="30" t="str">
        <f>C$1024</f>
        <v>Wimbledon</v>
      </c>
      <c r="K590" s="30" t="str">
        <f>E$1024</f>
        <v>R16</v>
      </c>
      <c r="L590" s="30" t="str">
        <f>D$1024</f>
        <v>Grass</v>
      </c>
      <c r="M590" s="30" t="str">
        <f>F$1024</f>
        <v>Federer, Roger</v>
      </c>
      <c r="N590" s="30" t="str">
        <f>F$1025</f>
        <v>7-6 (7), 6-2, 6-4</v>
      </c>
      <c r="O590" s="30">
        <v>3</v>
      </c>
      <c r="P590" s="30"/>
      <c r="Q590" s="30"/>
      <c r="R590" s="30"/>
      <c r="S590" s="30">
        <f t="shared" si="49"/>
        <v>3</v>
      </c>
      <c r="T590" s="30" t="s">
        <v>565</v>
      </c>
      <c r="U590" s="31">
        <f t="shared" si="50"/>
        <v>6</v>
      </c>
    </row>
    <row r="591" spans="2:22" x14ac:dyDescent="0.2">
      <c r="B591" s="51"/>
      <c r="C591" s="20" t="s">
        <v>609</v>
      </c>
      <c r="D591" s="52"/>
      <c r="E591" s="52"/>
      <c r="F591" s="19" t="s">
        <v>794</v>
      </c>
      <c r="I591" s="30">
        <f>B$1026</f>
        <v>2007</v>
      </c>
      <c r="J591" s="30" t="str">
        <f>C$1026</f>
        <v>ATP Masters Series Cincinnati</v>
      </c>
      <c r="K591" s="30" t="str">
        <f>E$1026</f>
        <v>S</v>
      </c>
      <c r="L591" s="30" t="str">
        <f>D$1026</f>
        <v>Hard</v>
      </c>
      <c r="M591" s="30" t="str">
        <f>F$1026</f>
        <v>Federer, Roger</v>
      </c>
      <c r="N591" s="30" t="str">
        <f>F$1027</f>
        <v>6-3, 6-7 (7), 7-6 (1)</v>
      </c>
      <c r="O591" s="30">
        <v>6</v>
      </c>
      <c r="P591" s="30"/>
      <c r="Q591" s="30">
        <v>9</v>
      </c>
      <c r="R591" s="30"/>
      <c r="S591" s="30">
        <f t="shared" si="49"/>
        <v>15</v>
      </c>
      <c r="T591" s="30"/>
      <c r="U591" s="31">
        <f t="shared" si="50"/>
        <v>15</v>
      </c>
    </row>
    <row r="592" spans="2:22" x14ac:dyDescent="0.2">
      <c r="B592" s="51">
        <v>1986</v>
      </c>
      <c r="C592" s="19" t="s">
        <v>795</v>
      </c>
      <c r="D592" s="52" t="s">
        <v>582</v>
      </c>
      <c r="E592" s="52" t="s">
        <v>5</v>
      </c>
      <c r="F592" s="19" t="s">
        <v>786</v>
      </c>
      <c r="I592" s="30">
        <f>B$1028</f>
        <v>2007</v>
      </c>
      <c r="J592" s="30" t="str">
        <f>C$1028</f>
        <v>ATP Masters Series Canada</v>
      </c>
      <c r="K592" s="30" t="str">
        <f>E$1028</f>
        <v>Q</v>
      </c>
      <c r="L592" s="30" t="str">
        <f>D$1028</f>
        <v>Hard</v>
      </c>
      <c r="M592" s="30" t="str">
        <f>F$1028</f>
        <v>Federer, Roger</v>
      </c>
      <c r="N592" s="30" t="str">
        <f>F$1029</f>
        <v>6-3, 6-4</v>
      </c>
      <c r="O592" s="30"/>
      <c r="P592" s="30">
        <v>6</v>
      </c>
      <c r="Q592" s="30"/>
      <c r="R592" s="30"/>
      <c r="S592" s="30">
        <f t="shared" si="49"/>
        <v>6</v>
      </c>
      <c r="T592" s="30"/>
      <c r="U592" s="31">
        <f t="shared" si="50"/>
        <v>6</v>
      </c>
    </row>
    <row r="593" spans="2:21" x14ac:dyDescent="0.2">
      <c r="B593" s="51"/>
      <c r="C593" s="20" t="s">
        <v>609</v>
      </c>
      <c r="D593" s="52"/>
      <c r="E593" s="52"/>
      <c r="F593" s="19" t="s">
        <v>796</v>
      </c>
      <c r="I593" s="30">
        <f>B$1030</f>
        <v>2005</v>
      </c>
      <c r="J593" s="30" t="str">
        <f>C$1030</f>
        <v>US Open</v>
      </c>
      <c r="K593" s="30" t="str">
        <f>E$1030</f>
        <v>S</v>
      </c>
      <c r="L593" s="30" t="str">
        <f>D$1030</f>
        <v>Hard</v>
      </c>
      <c r="M593" s="30" t="str">
        <f>F$1030</f>
        <v>Federer, Roger</v>
      </c>
      <c r="N593" s="30" t="str">
        <f>F$1031</f>
        <v>6-3, 7-6 (0), 4-6, 6-3</v>
      </c>
      <c r="O593" s="30">
        <v>3</v>
      </c>
      <c r="P593" s="30"/>
      <c r="Q593" s="30">
        <v>9</v>
      </c>
      <c r="R593" s="30"/>
      <c r="S593" s="30">
        <f t="shared" si="49"/>
        <v>12</v>
      </c>
      <c r="T593" s="30" t="s">
        <v>565</v>
      </c>
      <c r="U593" s="31">
        <f t="shared" si="50"/>
        <v>24</v>
      </c>
    </row>
    <row r="594" spans="2:21" x14ac:dyDescent="0.2">
      <c r="B594" s="51">
        <v>1985</v>
      </c>
      <c r="C594" s="19" t="s">
        <v>580</v>
      </c>
      <c r="D594" s="52" t="s">
        <v>582</v>
      </c>
      <c r="E594" s="52" t="s">
        <v>5</v>
      </c>
      <c r="F594" s="19" t="s">
        <v>786</v>
      </c>
      <c r="I594" s="30">
        <f>B$1032</f>
        <v>2005</v>
      </c>
      <c r="J594" s="30" t="str">
        <f>C$1032</f>
        <v>Wimbledon</v>
      </c>
      <c r="K594" s="30" t="str">
        <f>E$1032</f>
        <v>S</v>
      </c>
      <c r="L594" s="30" t="str">
        <f>D$1032</f>
        <v>Grass</v>
      </c>
      <c r="M594" s="30" t="str">
        <f>F$1032</f>
        <v>Federer, Roger</v>
      </c>
      <c r="N594" s="30" t="str">
        <f>F$1033</f>
        <v>6-3, 6-4, 7-6 (4)</v>
      </c>
      <c r="O594" s="30">
        <v>3</v>
      </c>
      <c r="P594" s="30"/>
      <c r="Q594" s="30">
        <v>9</v>
      </c>
      <c r="R594" s="30"/>
      <c r="S594" s="30">
        <f t="shared" si="49"/>
        <v>12</v>
      </c>
      <c r="T594" s="30" t="s">
        <v>565</v>
      </c>
      <c r="U594" s="31">
        <f t="shared" si="50"/>
        <v>24</v>
      </c>
    </row>
    <row r="595" spans="2:21" x14ac:dyDescent="0.2">
      <c r="B595" s="51"/>
      <c r="C595" s="20" t="s">
        <v>581</v>
      </c>
      <c r="D595" s="52"/>
      <c r="E595" s="52"/>
      <c r="F595" s="19" t="s">
        <v>797</v>
      </c>
      <c r="I595" s="30">
        <f>B$1034</f>
        <v>2005</v>
      </c>
      <c r="J595" s="30" t="str">
        <f>C$1034</f>
        <v>ATP Masters Series Indian Wells</v>
      </c>
      <c r="K595" s="30" t="str">
        <f>E$1034</f>
        <v>F</v>
      </c>
      <c r="L595" s="30" t="str">
        <f>D$1034</f>
        <v>Hard</v>
      </c>
      <c r="M595" s="30" t="str">
        <f>F$1034</f>
        <v>Federer, Roger</v>
      </c>
      <c r="N595" s="30" t="str">
        <f>F$1035</f>
        <v>6-2, 6-4, 6-4</v>
      </c>
      <c r="O595" s="30"/>
      <c r="P595" s="30"/>
      <c r="Q595" s="30"/>
      <c r="R595" s="30">
        <v>12</v>
      </c>
      <c r="S595" s="30">
        <f t="shared" si="49"/>
        <v>12</v>
      </c>
      <c r="T595" s="30"/>
      <c r="U595" s="31">
        <f t="shared" si="50"/>
        <v>12</v>
      </c>
    </row>
    <row r="596" spans="2:21" x14ac:dyDescent="0.2">
      <c r="B596" s="51">
        <v>1985</v>
      </c>
      <c r="C596" s="19" t="s">
        <v>652</v>
      </c>
      <c r="D596" s="52" t="s">
        <v>582</v>
      </c>
      <c r="E596" s="52" t="s">
        <v>5</v>
      </c>
      <c r="F596" s="19" t="s">
        <v>786</v>
      </c>
      <c r="I596" s="30">
        <f>B$1036</f>
        <v>2004</v>
      </c>
      <c r="J596" s="30" t="str">
        <f>C$1036</f>
        <v>Tennis Masters Cup</v>
      </c>
      <c r="K596" s="30" t="str">
        <f>E$1036</f>
        <v>F</v>
      </c>
      <c r="L596" s="30" t="str">
        <f>D$1036</f>
        <v>Hard</v>
      </c>
      <c r="M596" s="30" t="str">
        <f>F$1036</f>
        <v>Federer, Roger</v>
      </c>
      <c r="N596" s="30" t="str">
        <f>F$1037</f>
        <v>6-3, 6-2</v>
      </c>
      <c r="O596" s="30"/>
      <c r="P596" s="30"/>
      <c r="Q596" s="30"/>
      <c r="R596" s="30">
        <v>12</v>
      </c>
      <c r="S596" s="30">
        <f t="shared" si="49"/>
        <v>12</v>
      </c>
      <c r="T596" s="30"/>
      <c r="U596" s="31">
        <f t="shared" si="50"/>
        <v>12</v>
      </c>
    </row>
    <row r="597" spans="2:21" x14ac:dyDescent="0.2">
      <c r="B597" s="51"/>
      <c r="C597" s="20" t="s">
        <v>653</v>
      </c>
      <c r="D597" s="52"/>
      <c r="E597" s="52"/>
      <c r="F597" s="19" t="s">
        <v>798</v>
      </c>
      <c r="I597" s="30">
        <f>B$1038</f>
        <v>2004</v>
      </c>
      <c r="J597" s="30" t="str">
        <f>C$1038</f>
        <v>Tennis Masters Cup</v>
      </c>
      <c r="K597" s="30" t="str">
        <f>E$1038</f>
        <v>RR</v>
      </c>
      <c r="L597" s="30" t="str">
        <f>D$1038</f>
        <v>Hard</v>
      </c>
      <c r="M597" s="30" t="str">
        <f>F$1038</f>
        <v>Federer, Roger</v>
      </c>
      <c r="N597" s="30" t="str">
        <f>F$1039</f>
        <v>6-3, 6-4</v>
      </c>
      <c r="O597" s="30"/>
      <c r="P597" s="30"/>
      <c r="Q597" s="30"/>
      <c r="R597" s="30"/>
      <c r="S597" s="30">
        <f t="shared" si="49"/>
        <v>0</v>
      </c>
      <c r="T597" s="30"/>
      <c r="U597" s="31">
        <f t="shared" si="50"/>
        <v>0</v>
      </c>
    </row>
    <row r="598" spans="2:21" x14ac:dyDescent="0.2">
      <c r="B598" s="51">
        <v>1985</v>
      </c>
      <c r="C598" s="19" t="s">
        <v>1057</v>
      </c>
      <c r="D598" s="52" t="s">
        <v>585</v>
      </c>
      <c r="E598" s="52" t="s">
        <v>5</v>
      </c>
      <c r="F598" s="19" t="s">
        <v>786</v>
      </c>
      <c r="I598" s="30">
        <f>B$1040</f>
        <v>2004</v>
      </c>
      <c r="J598" s="30" t="str">
        <f>C$1040</f>
        <v>US Open</v>
      </c>
      <c r="K598" s="30" t="str">
        <f>E$1040</f>
        <v>F</v>
      </c>
      <c r="L598" s="30" t="str">
        <f>D$1040</f>
        <v>Hard</v>
      </c>
      <c r="M598" s="30" t="str">
        <f>F$1040</f>
        <v>Federer, Roger</v>
      </c>
      <c r="N598" s="30" t="str">
        <f>F$1041</f>
        <v>6-0, 7-6 (3), 6-0</v>
      </c>
      <c r="O598" s="30">
        <v>3</v>
      </c>
      <c r="P598" s="30"/>
      <c r="Q598" s="30"/>
      <c r="R598" s="30">
        <v>12</v>
      </c>
      <c r="S598" s="30">
        <f t="shared" si="49"/>
        <v>15</v>
      </c>
      <c r="T598" s="30" t="s">
        <v>565</v>
      </c>
      <c r="U598" s="31">
        <f t="shared" si="50"/>
        <v>30</v>
      </c>
    </row>
    <row r="599" spans="2:21" x14ac:dyDescent="0.2">
      <c r="B599" s="51"/>
      <c r="C599" s="20" t="s">
        <v>611</v>
      </c>
      <c r="D599" s="52"/>
      <c r="E599" s="52"/>
      <c r="F599" s="19" t="s">
        <v>799</v>
      </c>
      <c r="I599" s="30">
        <f>B$1042</f>
        <v>2004</v>
      </c>
      <c r="J599" s="30" t="str">
        <f>C$1042</f>
        <v>Wimbledon</v>
      </c>
      <c r="K599" s="30" t="str">
        <f>E$1042</f>
        <v>Q</v>
      </c>
      <c r="L599" s="30" t="str">
        <f>D$1042</f>
        <v>Grass</v>
      </c>
      <c r="M599" s="30" t="str">
        <f>F$1042</f>
        <v>Federer, Roger</v>
      </c>
      <c r="N599" s="30" t="str">
        <f>F$1043</f>
        <v>6-1, 6-7 (1), 6-0, 6-4</v>
      </c>
      <c r="O599" s="30">
        <v>3</v>
      </c>
      <c r="P599" s="30">
        <v>6</v>
      </c>
      <c r="Q599" s="30"/>
      <c r="R599" s="30"/>
      <c r="S599" s="30">
        <f t="shared" si="49"/>
        <v>9</v>
      </c>
      <c r="T599" s="30" t="s">
        <v>565</v>
      </c>
      <c r="U599" s="31">
        <f t="shared" si="50"/>
        <v>18</v>
      </c>
    </row>
    <row r="600" spans="2:21" x14ac:dyDescent="0.2">
      <c r="B600" s="51">
        <v>1985</v>
      </c>
      <c r="C600" s="19" t="s">
        <v>724</v>
      </c>
      <c r="D600" s="52" t="s">
        <v>605</v>
      </c>
      <c r="E600" s="52" t="s">
        <v>5</v>
      </c>
      <c r="F600" s="19" t="s">
        <v>786</v>
      </c>
      <c r="I600" s="30">
        <f>B$1044</f>
        <v>2004</v>
      </c>
      <c r="J600" s="30" t="str">
        <f>C$1044</f>
        <v>ATP Masters Series Hamburg</v>
      </c>
      <c r="K600" s="30" t="str">
        <f>E$1044</f>
        <v>S</v>
      </c>
      <c r="L600" s="30" t="str">
        <f>D$1044</f>
        <v>Clay</v>
      </c>
      <c r="M600" s="30" t="str">
        <f>F$1044</f>
        <v>Federer, Roger</v>
      </c>
      <c r="N600" s="30" t="str">
        <f>F$1045</f>
        <v>6-0, 6-4</v>
      </c>
      <c r="O600" s="30"/>
      <c r="P600" s="30"/>
      <c r="Q600" s="30">
        <v>9</v>
      </c>
      <c r="R600" s="30"/>
      <c r="S600" s="30">
        <f t="shared" si="49"/>
        <v>9</v>
      </c>
      <c r="T600" s="30"/>
      <c r="U600" s="31">
        <f t="shared" si="50"/>
        <v>9</v>
      </c>
    </row>
    <row r="601" spans="2:21" x14ac:dyDescent="0.2">
      <c r="B601" s="51"/>
      <c r="C601" s="20" t="s">
        <v>584</v>
      </c>
      <c r="D601" s="52"/>
      <c r="E601" s="52"/>
      <c r="F601" s="19" t="s">
        <v>800</v>
      </c>
      <c r="I601" s="30">
        <f>B$1046</f>
        <v>2004</v>
      </c>
      <c r="J601" s="30" t="str">
        <f>C$1046</f>
        <v>Australian Open</v>
      </c>
      <c r="K601" s="30" t="str">
        <f>E$1046</f>
        <v>R16</v>
      </c>
      <c r="L601" s="30" t="str">
        <f>D$1046</f>
        <v>Hard</v>
      </c>
      <c r="M601" s="30" t="str">
        <f>F$1046</f>
        <v>Federer, Roger</v>
      </c>
      <c r="N601" s="30" t="str">
        <f>F$1047</f>
        <v>4-6, 6-3, 6-0, 6-4</v>
      </c>
      <c r="O601" s="30"/>
      <c r="P601" s="30"/>
      <c r="Q601" s="30"/>
      <c r="R601" s="30"/>
      <c r="S601" s="30">
        <f t="shared" si="49"/>
        <v>0</v>
      </c>
      <c r="T601" s="30" t="s">
        <v>565</v>
      </c>
      <c r="U601" s="31">
        <f t="shared" si="50"/>
        <v>0</v>
      </c>
    </row>
    <row r="602" spans="2:21" x14ac:dyDescent="0.2">
      <c r="B602" s="51">
        <v>1985</v>
      </c>
      <c r="C602" s="19" t="s">
        <v>793</v>
      </c>
      <c r="D602" s="52" t="s">
        <v>582</v>
      </c>
      <c r="E602" s="52" t="s">
        <v>12</v>
      </c>
      <c r="F602" s="19" t="s">
        <v>786</v>
      </c>
      <c r="I602" s="30">
        <f>B$1048</f>
        <v>2003</v>
      </c>
      <c r="J602" s="30" t="str">
        <f>C$1048</f>
        <v>AUS v. SUI WG SF</v>
      </c>
      <c r="K602" s="30" t="str">
        <f>E$1048</f>
        <v>RR</v>
      </c>
      <c r="L602" s="30" t="str">
        <f>D$1048</f>
        <v>Hard</v>
      </c>
      <c r="M602" s="30" t="str">
        <f>F$1048</f>
        <v>Hewitt, Lleyton</v>
      </c>
      <c r="N602" s="30" t="str">
        <f>F$1049</f>
        <v>5-7, 2-6, 7-6 (4), 7-5, 6-1 </v>
      </c>
      <c r="O602" s="30">
        <v>3</v>
      </c>
      <c r="P602" s="30"/>
      <c r="Q602" s="30"/>
      <c r="R602" s="30"/>
      <c r="S602" s="30">
        <f t="shared" si="49"/>
        <v>3</v>
      </c>
      <c r="T602" s="30"/>
      <c r="U602" s="31">
        <f t="shared" si="50"/>
        <v>3</v>
      </c>
    </row>
    <row r="603" spans="2:21" x14ac:dyDescent="0.2">
      <c r="B603" s="51"/>
      <c r="C603" s="20" t="s">
        <v>609</v>
      </c>
      <c r="D603" s="52"/>
      <c r="E603" s="52"/>
      <c r="F603" s="19" t="s">
        <v>677</v>
      </c>
      <c r="I603" s="30">
        <f>B$1050</f>
        <v>2002</v>
      </c>
      <c r="J603" s="30" t="str">
        <f>C$1050</f>
        <v>Tennis Masters Cup</v>
      </c>
      <c r="K603" s="30" t="str">
        <f>E$1050</f>
        <v>S</v>
      </c>
      <c r="L603" s="30" t="str">
        <f>D$1050</f>
        <v>Hard</v>
      </c>
      <c r="M603" s="30" t="str">
        <f>F$1050</f>
        <v>Hewitt, Lleyton</v>
      </c>
      <c r="N603" s="30" t="str">
        <f>F$1051</f>
        <v>7-5, 5-7, 7-5</v>
      </c>
      <c r="O603" s="30"/>
      <c r="P603" s="30"/>
      <c r="Q603" s="30">
        <v>9</v>
      </c>
      <c r="R603" s="30"/>
      <c r="S603" s="30">
        <f t="shared" si="49"/>
        <v>9</v>
      </c>
      <c r="T603" s="30"/>
      <c r="U603" s="31">
        <f t="shared" si="50"/>
        <v>9</v>
      </c>
    </row>
    <row r="604" spans="2:21" x14ac:dyDescent="0.2">
      <c r="B604" s="51">
        <v>1984</v>
      </c>
      <c r="C604" s="19" t="s">
        <v>665</v>
      </c>
      <c r="D604" s="52" t="s">
        <v>605</v>
      </c>
      <c r="E604" s="52" t="s">
        <v>5</v>
      </c>
      <c r="F604" s="19" t="s">
        <v>786</v>
      </c>
      <c r="I604" s="30">
        <f>B$1052</f>
        <v>2002</v>
      </c>
      <c r="J604" s="30" t="str">
        <f>C$1052</f>
        <v>ATP Masters Series Paris</v>
      </c>
      <c r="K604" s="30" t="str">
        <f>E$1052</f>
        <v>Q</v>
      </c>
      <c r="L604" s="30" t="str">
        <f>D$1052</f>
        <v>Carpet</v>
      </c>
      <c r="M604" s="30" t="str">
        <f>F$1052</f>
        <v>Hewitt, Lleyton</v>
      </c>
      <c r="N604" s="30" t="str">
        <f>F$1053</f>
        <v>6-4, 6-4</v>
      </c>
      <c r="O604" s="30"/>
      <c r="P604" s="30">
        <v>6</v>
      </c>
      <c r="Q604" s="30"/>
      <c r="R604" s="30"/>
      <c r="S604" s="30">
        <f t="shared" si="49"/>
        <v>6</v>
      </c>
      <c r="T604" s="30"/>
      <c r="U604" s="31">
        <f t="shared" si="50"/>
        <v>6</v>
      </c>
    </row>
    <row r="605" spans="2:21" x14ac:dyDescent="0.2">
      <c r="B605" s="51"/>
      <c r="C605" s="20" t="s">
        <v>581</v>
      </c>
      <c r="D605" s="52"/>
      <c r="E605" s="52"/>
      <c r="F605" s="19" t="s">
        <v>801</v>
      </c>
      <c r="I605" s="30">
        <f>B$1054</f>
        <v>2002</v>
      </c>
      <c r="J605" s="30" t="str">
        <f>C$1054</f>
        <v>ATP Masters Series Miami</v>
      </c>
      <c r="K605" s="30" t="str">
        <f>E$1054</f>
        <v>S</v>
      </c>
      <c r="L605" s="30" t="str">
        <f>D$1054</f>
        <v>Hard</v>
      </c>
      <c r="M605" s="30" t="str">
        <f>F$1054</f>
        <v>Federer, Roger</v>
      </c>
      <c r="N605" s="30" t="str">
        <f>F$1055</f>
        <v>6-3, 6-4</v>
      </c>
      <c r="O605" s="30"/>
      <c r="P605" s="30"/>
      <c r="Q605" s="30">
        <v>9</v>
      </c>
      <c r="R605" s="30"/>
      <c r="S605" s="30">
        <f t="shared" si="49"/>
        <v>9</v>
      </c>
      <c r="T605" s="30"/>
      <c r="U605" s="31">
        <f t="shared" si="50"/>
        <v>9</v>
      </c>
    </row>
    <row r="606" spans="2:21" x14ac:dyDescent="0.2">
      <c r="B606" s="51">
        <v>1984</v>
      </c>
      <c r="C606" s="19" t="s">
        <v>760</v>
      </c>
      <c r="D606" s="52" t="s">
        <v>605</v>
      </c>
      <c r="E606" s="52" t="s">
        <v>5</v>
      </c>
      <c r="F606" s="19" t="s">
        <v>786</v>
      </c>
      <c r="I606" s="30">
        <f>B$1056</f>
        <v>2001</v>
      </c>
      <c r="J606" s="30" t="str">
        <f>C$1056</f>
        <v>'s-Hertogenbosch</v>
      </c>
      <c r="K606" s="30" t="str">
        <f>E$1056</f>
        <v>S</v>
      </c>
      <c r="L606" s="30" t="str">
        <f>D$1056</f>
        <v>Grass</v>
      </c>
      <c r="M606" s="30" t="str">
        <f>F$1056</f>
        <v>Hewitt, Lleyton</v>
      </c>
      <c r="N606" s="30" t="str">
        <f>F$1057</f>
        <v>6-4, 6-2</v>
      </c>
      <c r="O606" s="30"/>
      <c r="P606" s="30"/>
      <c r="Q606" s="30">
        <v>9</v>
      </c>
      <c r="R606" s="30"/>
      <c r="S606" s="30">
        <f t="shared" si="49"/>
        <v>9</v>
      </c>
      <c r="T606" s="30"/>
      <c r="U606" s="31">
        <f t="shared" si="50"/>
        <v>9</v>
      </c>
    </row>
    <row r="607" spans="2:21" x14ac:dyDescent="0.2">
      <c r="B607" s="51"/>
      <c r="C607" s="20" t="s">
        <v>598</v>
      </c>
      <c r="D607" s="52"/>
      <c r="E607" s="52"/>
      <c r="F607" s="19" t="s">
        <v>623</v>
      </c>
      <c r="I607" s="30">
        <f>B$1058</f>
        <v>2000</v>
      </c>
      <c r="J607" s="30" t="str">
        <f>C$1058</f>
        <v>Basel</v>
      </c>
      <c r="K607" s="30" t="str">
        <f>E$1058</f>
        <v>S</v>
      </c>
      <c r="L607" s="30" t="str">
        <f>D$1058</f>
        <v>Carpet</v>
      </c>
      <c r="M607" s="30" t="str">
        <f>F$1058</f>
        <v>Federer, Roger</v>
      </c>
      <c r="N607" s="30" t="str">
        <f>F$1059</f>
        <v>6-4, 5-7, 7-6 (6)</v>
      </c>
      <c r="O607" s="30">
        <v>3</v>
      </c>
      <c r="P607" s="30"/>
      <c r="Q607" s="30">
        <v>9</v>
      </c>
      <c r="R607" s="30"/>
      <c r="S607" s="30">
        <f t="shared" si="49"/>
        <v>12</v>
      </c>
      <c r="T607" s="30"/>
      <c r="U607" s="31">
        <f t="shared" si="50"/>
        <v>12</v>
      </c>
    </row>
    <row r="608" spans="2:21" x14ac:dyDescent="0.2">
      <c r="B608" s="51">
        <v>1984</v>
      </c>
      <c r="C608" s="19" t="s">
        <v>669</v>
      </c>
      <c r="D608" s="52" t="s">
        <v>605</v>
      </c>
      <c r="E608" s="52" t="s">
        <v>12</v>
      </c>
      <c r="F608" s="19" t="s">
        <v>747</v>
      </c>
      <c r="I608" s="30">
        <f>B$1060</f>
        <v>2000</v>
      </c>
      <c r="J608" s="30" t="str">
        <f>C$1060</f>
        <v>ATP Masters Series Canada</v>
      </c>
      <c r="K608" s="30" t="str">
        <f>E$1060</f>
        <v>R64</v>
      </c>
      <c r="L608" s="30" t="str">
        <f>D$1060</f>
        <v>Hard</v>
      </c>
      <c r="M608" s="30" t="str">
        <f>F$1060</f>
        <v>Hewitt, Lleyton</v>
      </c>
      <c r="N608" s="30" t="str">
        <f>F$1061</f>
        <v>3-6, 6-3, 6-2</v>
      </c>
      <c r="O608" s="30"/>
      <c r="P608" s="30"/>
      <c r="Q608" s="30"/>
      <c r="R608" s="30"/>
      <c r="S608" s="30">
        <f t="shared" si="49"/>
        <v>0</v>
      </c>
      <c r="T608" s="30"/>
      <c r="U608" s="31">
        <f t="shared" si="50"/>
        <v>0</v>
      </c>
    </row>
    <row r="609" spans="2:22" x14ac:dyDescent="0.2">
      <c r="B609" s="51"/>
      <c r="C609" s="20" t="s">
        <v>613</v>
      </c>
      <c r="D609" s="52"/>
      <c r="E609" s="52"/>
      <c r="F609" s="19" t="s">
        <v>802</v>
      </c>
      <c r="I609" s="30">
        <f>B$1062</f>
        <v>2000</v>
      </c>
      <c r="J609" s="30" t="str">
        <f>C$1062</f>
        <v>AUS V SUI 1RD</v>
      </c>
      <c r="K609" s="30" t="str">
        <f>E$1062</f>
        <v>RR</v>
      </c>
      <c r="L609" s="30" t="str">
        <f>D$1062</f>
        <v>Carpet</v>
      </c>
      <c r="M609" s="30" t="str">
        <f>F$1062</f>
        <v>Hewitt, Lleyton</v>
      </c>
      <c r="N609" s="30" t="str">
        <f>F$1063</f>
        <v>6-2, 3-6, 7-6 (2), 6-1</v>
      </c>
      <c r="O609" s="30">
        <v>3</v>
      </c>
      <c r="P609" s="30"/>
      <c r="Q609" s="30"/>
      <c r="R609" s="30"/>
      <c r="S609" s="30">
        <f t="shared" si="49"/>
        <v>3</v>
      </c>
      <c r="T609" s="30"/>
      <c r="U609" s="31">
        <f t="shared" si="50"/>
        <v>3</v>
      </c>
    </row>
    <row r="610" spans="2:22" x14ac:dyDescent="0.2">
      <c r="B610" s="51">
        <v>1984</v>
      </c>
      <c r="C610" s="19" t="s">
        <v>597</v>
      </c>
      <c r="D610" s="52" t="s">
        <v>599</v>
      </c>
      <c r="E610" s="52" t="s">
        <v>5</v>
      </c>
      <c r="F610" s="19" t="s">
        <v>747</v>
      </c>
      <c r="I610" s="30">
        <f>B$1064</f>
        <v>1999</v>
      </c>
      <c r="J610" s="30" t="str">
        <f>C$1064</f>
        <v>Lyon</v>
      </c>
      <c r="K610" s="30" t="str">
        <f>E$1064</f>
        <v>R32</v>
      </c>
      <c r="L610" s="30" t="str">
        <f>D$1064</f>
        <v>Carpet</v>
      </c>
      <c r="M610" s="30" t="str">
        <f>F$1064</f>
        <v>Hewitt, Lleyton</v>
      </c>
      <c r="N610" s="30" t="str">
        <f>F$1065</f>
        <v>7-6 (4), 2-6, 6-4 </v>
      </c>
      <c r="O610" s="30">
        <v>3</v>
      </c>
      <c r="P610" s="30"/>
      <c r="Q610" s="30"/>
      <c r="R610" s="30"/>
      <c r="S610" s="30">
        <f t="shared" si="49"/>
        <v>3</v>
      </c>
      <c r="T610" s="30"/>
      <c r="U610" s="31">
        <f t="shared" si="50"/>
        <v>3</v>
      </c>
      <c r="V610" s="33">
        <f>SUM(U584:U610)</f>
        <v>246</v>
      </c>
    </row>
    <row r="611" spans="2:22" x14ac:dyDescent="0.2">
      <c r="B611" s="51"/>
      <c r="C611" s="20" t="s">
        <v>598</v>
      </c>
      <c r="D611" s="52"/>
      <c r="E611" s="52"/>
      <c r="F611" s="19" t="s">
        <v>803</v>
      </c>
    </row>
    <row r="612" spans="2:22" x14ac:dyDescent="0.2">
      <c r="B612" s="51">
        <v>1984</v>
      </c>
      <c r="C612" s="19" t="s">
        <v>804</v>
      </c>
      <c r="D612" s="52" t="s">
        <v>585</v>
      </c>
      <c r="E612" s="52" t="s">
        <v>5</v>
      </c>
      <c r="F612" s="19" t="s">
        <v>786</v>
      </c>
      <c r="I612" s="19" t="str">
        <f>B$1068</f>
        <v>Novak Djokovic vs. Andy Roddick (Roddick led, 5-4)</v>
      </c>
    </row>
    <row r="613" spans="2:22" x14ac:dyDescent="0.2">
      <c r="B613" s="51"/>
      <c r="C613" s="20" t="s">
        <v>581</v>
      </c>
      <c r="D613" s="52"/>
      <c r="E613" s="52"/>
      <c r="F613" s="19" t="s">
        <v>805</v>
      </c>
      <c r="I613" s="30">
        <f>B$1069</f>
        <v>2012</v>
      </c>
      <c r="J613" s="30" t="str">
        <f>C$1069</f>
        <v>London Olympics</v>
      </c>
      <c r="K613" s="30" t="str">
        <f>E$1069</f>
        <v>R32</v>
      </c>
      <c r="L613" s="30" t="str">
        <f>D$1069</f>
        <v>Grass</v>
      </c>
      <c r="M613" s="30" t="str">
        <f>$F$1069</f>
        <v>Djokovic, Novak</v>
      </c>
      <c r="N613" s="30" t="str">
        <f>F$1070</f>
        <v>6-2, 6-1 </v>
      </c>
      <c r="O613" s="30"/>
      <c r="P613" s="30"/>
      <c r="Q613" s="30"/>
      <c r="R613" s="30"/>
      <c r="S613" s="30">
        <f t="shared" ref="S613:S621" si="51">SUM(O613:R613)</f>
        <v>0</v>
      </c>
      <c r="T613" s="30"/>
      <c r="U613" s="31">
        <f t="shared" ref="U613:U621" si="52">IF(T613="Yes",S613*2,S613)</f>
        <v>0</v>
      </c>
    </row>
    <row r="614" spans="2:22" x14ac:dyDescent="0.2">
      <c r="B614" s="51">
        <v>1983</v>
      </c>
      <c r="C614" s="19" t="s">
        <v>665</v>
      </c>
      <c r="D614" s="52" t="s">
        <v>605</v>
      </c>
      <c r="E614" s="52" t="s">
        <v>5</v>
      </c>
      <c r="F614" s="19" t="s">
        <v>786</v>
      </c>
      <c r="I614" s="30">
        <f>B$1071</f>
        <v>2010</v>
      </c>
      <c r="J614" s="30" t="str">
        <f>C$1071</f>
        <v>Barclays ATP World Tour Finals</v>
      </c>
      <c r="K614" s="30" t="str">
        <f>E$1071</f>
        <v>RR</v>
      </c>
      <c r="L614" s="30" t="str">
        <f>D$1071</f>
        <v>Hard</v>
      </c>
      <c r="M614" s="30" t="str">
        <f>$F$1071</f>
        <v>Djokovic, Novak</v>
      </c>
      <c r="N614" s="30" t="str">
        <f>F$1072</f>
        <v>6-2, 6-3</v>
      </c>
      <c r="O614" s="30"/>
      <c r="P614" s="30"/>
      <c r="Q614" s="30"/>
      <c r="R614" s="30"/>
      <c r="S614" s="30">
        <f t="shared" si="51"/>
        <v>0</v>
      </c>
      <c r="T614" s="30" t="s">
        <v>565</v>
      </c>
      <c r="U614" s="31">
        <f t="shared" si="52"/>
        <v>0</v>
      </c>
    </row>
    <row r="615" spans="2:22" x14ac:dyDescent="0.2">
      <c r="B615" s="51"/>
      <c r="C615" s="20" t="s">
        <v>581</v>
      </c>
      <c r="D615" s="52"/>
      <c r="E615" s="52"/>
      <c r="F615" s="19" t="s">
        <v>777</v>
      </c>
      <c r="I615" s="30">
        <f>B$1073</f>
        <v>2010</v>
      </c>
      <c r="J615" s="30" t="str">
        <f>C$1073</f>
        <v>ATP World Tour Masters 1000 Cincinnati</v>
      </c>
      <c r="K615" s="30" t="str">
        <f>E$1073</f>
        <v>Q</v>
      </c>
      <c r="L615" s="30" t="str">
        <f>D$1073</f>
        <v>Hard</v>
      </c>
      <c r="M615" s="30" t="str">
        <f>$F$1073</f>
        <v>Roddick, Andy</v>
      </c>
      <c r="N615" s="30" t="str">
        <f>F$1074</f>
        <v>6-4, 7-5</v>
      </c>
      <c r="O615" s="30"/>
      <c r="P615" s="30">
        <v>6</v>
      </c>
      <c r="Q615" s="30"/>
      <c r="R615" s="30"/>
      <c r="S615" s="30">
        <f t="shared" si="51"/>
        <v>6</v>
      </c>
      <c r="T615" s="30"/>
      <c r="U615" s="31">
        <f t="shared" si="52"/>
        <v>6</v>
      </c>
    </row>
    <row r="616" spans="2:22" x14ac:dyDescent="0.2">
      <c r="B616" s="51">
        <v>1983</v>
      </c>
      <c r="C616" s="19" t="s">
        <v>580</v>
      </c>
      <c r="D616" s="52" t="s">
        <v>582</v>
      </c>
      <c r="E616" s="52" t="s">
        <v>12</v>
      </c>
      <c r="F616" s="19" t="s">
        <v>747</v>
      </c>
      <c r="I616" s="30">
        <f>B$1075</f>
        <v>2009</v>
      </c>
      <c r="J616" s="30" t="str">
        <f>C$1075</f>
        <v>ATP World Tour Masters 1000 Canada</v>
      </c>
      <c r="K616" s="30" t="str">
        <f>E$1075</f>
        <v>Q</v>
      </c>
      <c r="L616" s="30" t="str">
        <f>D$1075</f>
        <v>Hard</v>
      </c>
      <c r="M616" s="30" t="str">
        <f>$F$1075</f>
        <v>Roddick, Andy</v>
      </c>
      <c r="N616" s="30" t="str">
        <f>F$1076</f>
        <v>6-4, 7-6 (4)</v>
      </c>
      <c r="O616" s="30">
        <v>3</v>
      </c>
      <c r="P616" s="30">
        <v>6</v>
      </c>
      <c r="Q616" s="30"/>
      <c r="R616" s="30"/>
      <c r="S616" s="30">
        <f t="shared" si="51"/>
        <v>9</v>
      </c>
      <c r="T616" s="30"/>
      <c r="U616" s="31">
        <f t="shared" si="52"/>
        <v>9</v>
      </c>
    </row>
    <row r="617" spans="2:22" x14ac:dyDescent="0.2">
      <c r="B617" s="51"/>
      <c r="C617" s="20" t="s">
        <v>581</v>
      </c>
      <c r="D617" s="52"/>
      <c r="E617" s="52"/>
      <c r="F617" s="19" t="s">
        <v>808</v>
      </c>
      <c r="I617" s="30">
        <f>B$1077</f>
        <v>2009</v>
      </c>
      <c r="J617" s="30" t="str">
        <f>C$1077</f>
        <v>ATP World Tour Masters 1000 Indian Wells</v>
      </c>
      <c r="K617" s="30" t="str">
        <f>E$1077</f>
        <v>Q</v>
      </c>
      <c r="L617" s="30" t="str">
        <f>D$1077</f>
        <v>Hard</v>
      </c>
      <c r="M617" s="30" t="str">
        <f>$F$1077</f>
        <v>Roddick, Andy</v>
      </c>
      <c r="N617" s="30" t="str">
        <f>F$1078</f>
        <v>6-3, 6-2</v>
      </c>
      <c r="O617" s="30"/>
      <c r="P617" s="30">
        <v>6</v>
      </c>
      <c r="Q617" s="30"/>
      <c r="R617" s="30"/>
      <c r="S617" s="30">
        <f t="shared" si="51"/>
        <v>6</v>
      </c>
      <c r="T617" s="30"/>
      <c r="U617" s="31">
        <f t="shared" si="52"/>
        <v>6</v>
      </c>
    </row>
    <row r="618" spans="2:22" x14ac:dyDescent="0.2">
      <c r="B618" s="51">
        <v>1983</v>
      </c>
      <c r="C618" s="19" t="s">
        <v>720</v>
      </c>
      <c r="D618" s="52" t="s">
        <v>582</v>
      </c>
      <c r="E618" s="52" t="s">
        <v>5</v>
      </c>
      <c r="F618" s="19" t="s">
        <v>786</v>
      </c>
      <c r="I618" s="30">
        <f>B$1079</f>
        <v>2009</v>
      </c>
      <c r="J618" s="30" t="str">
        <f>C$1079</f>
        <v>Australian Open</v>
      </c>
      <c r="K618" s="30" t="str">
        <f>E$1079</f>
        <v>Q</v>
      </c>
      <c r="L618" s="30" t="str">
        <f>D$1079</f>
        <v>Hard</v>
      </c>
      <c r="M618" s="30" t="str">
        <f>$F$1079</f>
        <v>Roddick, Andy</v>
      </c>
      <c r="N618" s="30" t="str">
        <f>F$1080</f>
        <v>6-7 (3), 6-4, 6-2, 2-1 RET</v>
      </c>
      <c r="O618" s="30">
        <v>3</v>
      </c>
      <c r="P618" s="30">
        <v>6</v>
      </c>
      <c r="Q618" s="30"/>
      <c r="R618" s="30"/>
      <c r="S618" s="30">
        <f t="shared" si="51"/>
        <v>9</v>
      </c>
      <c r="T618" s="30" t="s">
        <v>565</v>
      </c>
      <c r="U618" s="31">
        <f t="shared" si="52"/>
        <v>18</v>
      </c>
    </row>
    <row r="619" spans="2:22" x14ac:dyDescent="0.2">
      <c r="B619" s="51"/>
      <c r="C619" s="20" t="s">
        <v>607</v>
      </c>
      <c r="D619" s="52"/>
      <c r="E619" s="52"/>
      <c r="F619" s="19" t="s">
        <v>734</v>
      </c>
      <c r="I619" s="30">
        <f>B$1081</f>
        <v>2008</v>
      </c>
      <c r="J619" s="30" t="str">
        <f>C$1081</f>
        <v>US Open</v>
      </c>
      <c r="K619" s="30" t="str">
        <f>E$1081</f>
        <v>Q</v>
      </c>
      <c r="L619" s="30" t="str">
        <f>D$1081</f>
        <v>Hard</v>
      </c>
      <c r="M619" s="30" t="str">
        <f>$F$1081</f>
        <v>Djokovic, Novak</v>
      </c>
      <c r="N619" s="30" t="str">
        <f>F$1082</f>
        <v>6-2, 6-3, 3-6, 7-6 (5)</v>
      </c>
      <c r="O619" s="30">
        <v>3</v>
      </c>
      <c r="P619" s="30">
        <v>6</v>
      </c>
      <c r="Q619" s="30"/>
      <c r="R619" s="30"/>
      <c r="S619" s="30">
        <f t="shared" si="51"/>
        <v>9</v>
      </c>
      <c r="T619" s="30" t="s">
        <v>565</v>
      </c>
      <c r="U619" s="31">
        <f t="shared" si="52"/>
        <v>18</v>
      </c>
    </row>
    <row r="620" spans="2:22" x14ac:dyDescent="0.2">
      <c r="B620" s="51">
        <v>1983</v>
      </c>
      <c r="C620" s="19" t="s">
        <v>694</v>
      </c>
      <c r="D620" s="52" t="s">
        <v>599</v>
      </c>
      <c r="E620" s="52" t="s">
        <v>5</v>
      </c>
      <c r="F620" s="19" t="s">
        <v>747</v>
      </c>
      <c r="I620" s="30">
        <f>B$1083</f>
        <v>2008</v>
      </c>
      <c r="J620" s="30" t="str">
        <f>C$1083</f>
        <v>Dubai</v>
      </c>
      <c r="K620" s="30" t="str">
        <f>E$1083</f>
        <v>S</v>
      </c>
      <c r="L620" s="30" t="str">
        <f>D$1083</f>
        <v>Hard</v>
      </c>
      <c r="M620" s="30" t="str">
        <f>$F$1083</f>
        <v>Roddick, Andy</v>
      </c>
      <c r="N620" s="30" t="str">
        <f>F$1084</f>
        <v>7-6 (5), 6-3</v>
      </c>
      <c r="O620" s="30">
        <v>3</v>
      </c>
      <c r="P620" s="30"/>
      <c r="Q620" s="30">
        <v>9</v>
      </c>
      <c r="R620" s="30"/>
      <c r="S620" s="30">
        <f t="shared" si="51"/>
        <v>12</v>
      </c>
      <c r="T620" s="30"/>
      <c r="U620" s="31">
        <f t="shared" si="52"/>
        <v>12</v>
      </c>
    </row>
    <row r="621" spans="2:22" x14ac:dyDescent="0.2">
      <c r="B621" s="51"/>
      <c r="C621" s="20" t="s">
        <v>598</v>
      </c>
      <c r="D621" s="52"/>
      <c r="E621" s="52"/>
      <c r="F621" s="19" t="s">
        <v>809</v>
      </c>
      <c r="I621" s="30">
        <f>B$1085</f>
        <v>2007</v>
      </c>
      <c r="J621" s="30" t="str">
        <f>C$1085</f>
        <v>ATP Masters Series Canada</v>
      </c>
      <c r="K621" s="30" t="str">
        <f>E$1085</f>
        <v>Q</v>
      </c>
      <c r="L621" s="30" t="str">
        <f>D$1085</f>
        <v>Hard</v>
      </c>
      <c r="M621" s="30" t="str">
        <f>$F$1085</f>
        <v>Djokovic, Novak</v>
      </c>
      <c r="N621" s="30" t="str">
        <f>F$1086</f>
        <v>7-6 (4), 6-4 </v>
      </c>
      <c r="O621" s="30">
        <v>3</v>
      </c>
      <c r="P621" s="30">
        <v>6</v>
      </c>
      <c r="Q621" s="30"/>
      <c r="R621" s="30"/>
      <c r="S621" s="30">
        <f t="shared" si="51"/>
        <v>9</v>
      </c>
      <c r="T621" s="30"/>
      <c r="U621" s="31">
        <f t="shared" si="52"/>
        <v>9</v>
      </c>
      <c r="V621" s="33">
        <f>SUM(U613:U621)</f>
        <v>78</v>
      </c>
    </row>
    <row r="622" spans="2:22" x14ac:dyDescent="0.2">
      <c r="B622" s="51">
        <v>1982</v>
      </c>
      <c r="C622" s="19" t="s">
        <v>665</v>
      </c>
      <c r="D622" s="52" t="s">
        <v>605</v>
      </c>
      <c r="E622" s="52" t="s">
        <v>5</v>
      </c>
      <c r="F622" s="19" t="s">
        <v>786</v>
      </c>
    </row>
    <row r="623" spans="2:22" x14ac:dyDescent="0.2">
      <c r="B623" s="51"/>
      <c r="C623" s="20" t="s">
        <v>581</v>
      </c>
      <c r="D623" s="52"/>
      <c r="E623" s="52"/>
      <c r="F623" s="19" t="s">
        <v>636</v>
      </c>
      <c r="I623" s="19" t="str">
        <f>B$1089</f>
        <v>Novak Djokovic vs. Rafael Nadal (Series tied @ 23-all as of the end of the 2015 ATP Tour Season)</v>
      </c>
    </row>
    <row r="624" spans="2:22" x14ac:dyDescent="0.2">
      <c r="B624" s="51">
        <v>1982</v>
      </c>
      <c r="C624" s="19" t="s">
        <v>580</v>
      </c>
      <c r="D624" s="52" t="s">
        <v>582</v>
      </c>
      <c r="E624" s="52" t="s">
        <v>12</v>
      </c>
      <c r="F624" s="19" t="s">
        <v>747</v>
      </c>
      <c r="I624" s="30">
        <f>B$1090</f>
        <v>2015</v>
      </c>
      <c r="J624" s="30" t="str">
        <f>C$1090</f>
        <v>ATP World Tour Finals</v>
      </c>
      <c r="K624" s="30" t="str">
        <f>E$1090</f>
        <v>SF</v>
      </c>
      <c r="L624" s="30" t="str">
        <f>D$1090</f>
        <v>Hard</v>
      </c>
      <c r="M624" s="30" t="str">
        <f>F$1090</f>
        <v>Djokovic, Novak</v>
      </c>
      <c r="N624" s="30" t="str">
        <f>F$1091</f>
        <v>6-3, 6-3</v>
      </c>
      <c r="O624" s="30"/>
      <c r="P624" s="30"/>
      <c r="Q624" s="30">
        <v>9</v>
      </c>
      <c r="R624" s="30"/>
      <c r="S624" s="30">
        <f t="shared" ref="S624:S669" si="53">SUM(O624:R624)</f>
        <v>9</v>
      </c>
      <c r="T624" s="30" t="s">
        <v>565</v>
      </c>
      <c r="U624" s="31">
        <f t="shared" ref="U624:U669" si="54">IF(T624="Yes",S624*2,S624)</f>
        <v>18</v>
      </c>
    </row>
    <row r="625" spans="2:21" x14ac:dyDescent="0.2">
      <c r="B625" s="51"/>
      <c r="C625" s="20" t="s">
        <v>581</v>
      </c>
      <c r="D625" s="52"/>
      <c r="E625" s="52"/>
      <c r="F625" s="19" t="s">
        <v>810</v>
      </c>
      <c r="I625" s="30">
        <f>B$1092</f>
        <v>2015</v>
      </c>
      <c r="J625" s="30" t="str">
        <f>C$1092</f>
        <v>Beijing</v>
      </c>
      <c r="K625" s="30" t="str">
        <f>E$1092</f>
        <v>F</v>
      </c>
      <c r="L625" s="30" t="str">
        <f>D$1092</f>
        <v>Hard</v>
      </c>
      <c r="M625" s="30" t="str">
        <f>F$1092</f>
        <v>Djokovic, Novak</v>
      </c>
      <c r="N625" s="30" t="str">
        <f>F$1093</f>
        <v>6-2, 6-2</v>
      </c>
      <c r="O625" s="30"/>
      <c r="P625" s="30"/>
      <c r="Q625" s="30"/>
      <c r="R625" s="30">
        <v>12</v>
      </c>
      <c r="S625" s="30">
        <f t="shared" si="53"/>
        <v>12</v>
      </c>
      <c r="T625" s="30"/>
      <c r="U625" s="31">
        <f t="shared" si="54"/>
        <v>12</v>
      </c>
    </row>
    <row r="626" spans="2:21" x14ac:dyDescent="0.2">
      <c r="B626" s="51">
        <v>1982</v>
      </c>
      <c r="C626" s="19" t="s">
        <v>679</v>
      </c>
      <c r="D626" s="52" t="s">
        <v>582</v>
      </c>
      <c r="E626" s="52" t="s">
        <v>5</v>
      </c>
      <c r="F626" s="19" t="s">
        <v>786</v>
      </c>
      <c r="I626" s="30">
        <f>B$1094</f>
        <v>2015</v>
      </c>
      <c r="J626" s="30" t="str">
        <f>C$1094</f>
        <v>French Open</v>
      </c>
      <c r="K626" s="30" t="str">
        <f>E$1094</f>
        <v>QF</v>
      </c>
      <c r="L626" s="30" t="str">
        <f>D$1094</f>
        <v>Clay</v>
      </c>
      <c r="M626" s="30" t="str">
        <f>F$1094</f>
        <v>Djokovic, Novak</v>
      </c>
      <c r="N626" s="30" t="str">
        <f>F$1095</f>
        <v>7-5, 6-3, 6-1</v>
      </c>
      <c r="O626" s="30"/>
      <c r="P626" s="30">
        <v>6</v>
      </c>
      <c r="Q626" s="30"/>
      <c r="R626" s="30"/>
      <c r="S626" s="30">
        <f t="shared" si="53"/>
        <v>6</v>
      </c>
      <c r="T626" s="30" t="s">
        <v>565</v>
      </c>
      <c r="U626" s="31">
        <f t="shared" si="54"/>
        <v>12</v>
      </c>
    </row>
    <row r="627" spans="2:21" x14ac:dyDescent="0.2">
      <c r="B627" s="51"/>
      <c r="C627" s="20" t="s">
        <v>596</v>
      </c>
      <c r="D627" s="52"/>
      <c r="E627" s="52"/>
      <c r="F627" s="19" t="s">
        <v>811</v>
      </c>
      <c r="I627" s="30">
        <f>B$1096</f>
        <v>2015</v>
      </c>
      <c r="J627" s="30" t="str">
        <f>C$1096</f>
        <v>ATP World Tour Masters 1000 Monte Carlo</v>
      </c>
      <c r="K627" s="30" t="str">
        <f>E$1096</f>
        <v>SF</v>
      </c>
      <c r="L627" s="30" t="str">
        <f>D$1096</f>
        <v>Clay</v>
      </c>
      <c r="M627" s="30" t="str">
        <f>F$1096</f>
        <v>Djokovic, Novak</v>
      </c>
      <c r="N627" s="30" t="str">
        <f>F$1097</f>
        <v>6-3, 6-3</v>
      </c>
      <c r="O627" s="30"/>
      <c r="P627" s="30"/>
      <c r="Q627" s="30">
        <v>9</v>
      </c>
      <c r="R627" s="30"/>
      <c r="S627" s="30">
        <f t="shared" si="53"/>
        <v>9</v>
      </c>
      <c r="T627" s="30"/>
      <c r="U627" s="31">
        <f t="shared" si="54"/>
        <v>9</v>
      </c>
    </row>
    <row r="628" spans="2:21" x14ac:dyDescent="0.2">
      <c r="B628" s="51">
        <v>1981</v>
      </c>
      <c r="C628" s="19" t="s">
        <v>812</v>
      </c>
      <c r="D628" s="52" t="s">
        <v>582</v>
      </c>
      <c r="E628" s="52" t="s">
        <v>594</v>
      </c>
      <c r="F628" s="19" t="s">
        <v>747</v>
      </c>
      <c r="I628" s="30">
        <f>B$1098</f>
        <v>2014</v>
      </c>
      <c r="J628" s="30" t="str">
        <f>C$1098</f>
        <v>French Open</v>
      </c>
      <c r="K628" s="30" t="str">
        <f>E$1098</f>
        <v>F</v>
      </c>
      <c r="L628" s="30" t="str">
        <f>D$1098</f>
        <v>Clay</v>
      </c>
      <c r="M628" s="30" t="str">
        <f>F$1098</f>
        <v>Nadal, Rafael</v>
      </c>
      <c r="N628" s="30" t="str">
        <f>F$1099</f>
        <v>3-6, 7-5, 6-2, 6-4</v>
      </c>
      <c r="O628" s="30"/>
      <c r="P628" s="30"/>
      <c r="Q628" s="30"/>
      <c r="R628" s="30">
        <v>12</v>
      </c>
      <c r="S628" s="30">
        <f t="shared" si="53"/>
        <v>12</v>
      </c>
      <c r="T628" s="30" t="s">
        <v>565</v>
      </c>
      <c r="U628" s="31">
        <f t="shared" si="54"/>
        <v>24</v>
      </c>
    </row>
    <row r="629" spans="2:21" x14ac:dyDescent="0.2">
      <c r="B629" s="51"/>
      <c r="C629" s="20" t="s">
        <v>659</v>
      </c>
      <c r="D629" s="52"/>
      <c r="E629" s="52"/>
      <c r="F629" s="19" t="s">
        <v>642</v>
      </c>
      <c r="I629" s="30">
        <f>B$1100</f>
        <v>2014</v>
      </c>
      <c r="J629" s="30" t="str">
        <f>C$1100</f>
        <v>ATP World Tour Masters 1000 Rome</v>
      </c>
      <c r="K629" s="30" t="str">
        <f>E$1100</f>
        <v>F</v>
      </c>
      <c r="L629" s="30" t="str">
        <f>D$1100</f>
        <v>Clay</v>
      </c>
      <c r="M629" s="30" t="str">
        <f>F$1100</f>
        <v>Djokovic, Novak</v>
      </c>
      <c r="N629" s="30" t="str">
        <f>F$1101</f>
        <v>4-6, 6-3, 6-3</v>
      </c>
      <c r="O629" s="30"/>
      <c r="P629" s="30"/>
      <c r="Q629" s="30"/>
      <c r="R629" s="30">
        <v>12</v>
      </c>
      <c r="S629" s="30">
        <f t="shared" si="53"/>
        <v>12</v>
      </c>
      <c r="T629" s="30"/>
      <c r="U629" s="31">
        <f t="shared" si="54"/>
        <v>12</v>
      </c>
    </row>
    <row r="630" spans="2:21" x14ac:dyDescent="0.2">
      <c r="B630" s="51">
        <v>1981</v>
      </c>
      <c r="C630" s="19" t="s">
        <v>813</v>
      </c>
      <c r="D630" s="52" t="s">
        <v>582</v>
      </c>
      <c r="E630" s="52" t="s">
        <v>12</v>
      </c>
      <c r="F630" s="19" t="s">
        <v>747</v>
      </c>
      <c r="I630" s="30">
        <f>B$1102</f>
        <v>2014</v>
      </c>
      <c r="J630" s="30" t="str">
        <f>C$1102</f>
        <v>ATP World Tour Masters 1000 Miami</v>
      </c>
      <c r="K630" s="30" t="str">
        <f>E$1102</f>
        <v>F</v>
      </c>
      <c r="L630" s="30" t="str">
        <f>D$1102</f>
        <v>Hard</v>
      </c>
      <c r="M630" s="30" t="str">
        <f>F$1102</f>
        <v>Djokovic, Novak</v>
      </c>
      <c r="N630" s="30" t="str">
        <f>F$1103</f>
        <v>6-3, 6-3</v>
      </c>
      <c r="O630" s="30"/>
      <c r="P630" s="30"/>
      <c r="Q630" s="30"/>
      <c r="R630" s="30">
        <v>12</v>
      </c>
      <c r="S630" s="30">
        <f t="shared" si="53"/>
        <v>12</v>
      </c>
      <c r="T630" s="30"/>
      <c r="U630" s="31">
        <f t="shared" si="54"/>
        <v>12</v>
      </c>
    </row>
    <row r="631" spans="2:21" x14ac:dyDescent="0.2">
      <c r="B631" s="51"/>
      <c r="C631" s="20" t="s">
        <v>587</v>
      </c>
      <c r="D631" s="52"/>
      <c r="E631" s="52"/>
      <c r="F631" s="19" t="s">
        <v>693</v>
      </c>
      <c r="I631" s="30">
        <f>B$1104</f>
        <v>2013</v>
      </c>
      <c r="J631" s="30" t="str">
        <f>C$1104</f>
        <v>Barclays ATP World Tour Finals</v>
      </c>
      <c r="K631" s="30" t="str">
        <f>E$1104</f>
        <v>F</v>
      </c>
      <c r="L631" s="30" t="str">
        <f>D$1104</f>
        <v>Hard</v>
      </c>
      <c r="M631" s="30" t="str">
        <f>F$1104</f>
        <v>Djokovic, Novak</v>
      </c>
      <c r="N631" s="30" t="str">
        <f>F$1105</f>
        <v>6-3, 6-4</v>
      </c>
      <c r="O631" s="30"/>
      <c r="P631" s="30"/>
      <c r="Q631" s="30"/>
      <c r="R631" s="30">
        <v>12</v>
      </c>
      <c r="S631" s="30">
        <f t="shared" si="53"/>
        <v>12</v>
      </c>
      <c r="T631" s="30" t="s">
        <v>565</v>
      </c>
      <c r="U631" s="31">
        <f t="shared" si="54"/>
        <v>24</v>
      </c>
    </row>
    <row r="632" spans="2:21" x14ac:dyDescent="0.2">
      <c r="B632" s="51">
        <v>1980</v>
      </c>
      <c r="C632" s="19" t="s">
        <v>665</v>
      </c>
      <c r="D632" s="52" t="s">
        <v>605</v>
      </c>
      <c r="E632" s="52" t="s">
        <v>594</v>
      </c>
      <c r="F632" s="19" t="s">
        <v>747</v>
      </c>
      <c r="I632" s="30">
        <f>B$1106</f>
        <v>2013</v>
      </c>
      <c r="J632" s="30" t="str">
        <f>C$1106</f>
        <v>Beijing</v>
      </c>
      <c r="K632" s="30" t="str">
        <f>E$1106</f>
        <v>F</v>
      </c>
      <c r="L632" s="30" t="str">
        <f>D$1106</f>
        <v>Hard</v>
      </c>
      <c r="M632" s="30" t="str">
        <f>F$1106</f>
        <v>Djokovic, Novak</v>
      </c>
      <c r="N632" s="30" t="str">
        <f>F$1107</f>
        <v>6-3, 6-4</v>
      </c>
      <c r="O632" s="30"/>
      <c r="P632" s="30"/>
      <c r="Q632" s="30"/>
      <c r="R632" s="30">
        <v>12</v>
      </c>
      <c r="S632" s="30">
        <f t="shared" si="53"/>
        <v>12</v>
      </c>
      <c r="T632" s="30"/>
      <c r="U632" s="31">
        <f t="shared" si="54"/>
        <v>12</v>
      </c>
    </row>
    <row r="633" spans="2:21" x14ac:dyDescent="0.2">
      <c r="B633" s="51"/>
      <c r="C633" s="20" t="s">
        <v>581</v>
      </c>
      <c r="D633" s="52"/>
      <c r="E633" s="52"/>
      <c r="F633" s="19" t="s">
        <v>722</v>
      </c>
      <c r="I633" s="30">
        <f>B$1108</f>
        <v>2013</v>
      </c>
      <c r="J633" s="30" t="str">
        <f>C$1108</f>
        <v>US Open</v>
      </c>
      <c r="K633" s="30" t="str">
        <f>E$1108</f>
        <v>F</v>
      </c>
      <c r="L633" s="30" t="str">
        <f>D$1108</f>
        <v>Hard</v>
      </c>
      <c r="M633" s="30" t="str">
        <f>F$1108</f>
        <v>Nadal, Rafael</v>
      </c>
      <c r="N633" s="30" t="str">
        <f>F$1109</f>
        <v>6-2, 3-6, 6-4, 6-1</v>
      </c>
      <c r="O633" s="30"/>
      <c r="P633" s="30"/>
      <c r="Q633" s="30"/>
      <c r="R633" s="30">
        <v>12</v>
      </c>
      <c r="S633" s="30">
        <f t="shared" si="53"/>
        <v>12</v>
      </c>
      <c r="T633" s="30" t="s">
        <v>565</v>
      </c>
      <c r="U633" s="31">
        <f t="shared" si="54"/>
        <v>24</v>
      </c>
    </row>
    <row r="634" spans="2:21" x14ac:dyDescent="0.2">
      <c r="B634" s="51">
        <v>1980</v>
      </c>
      <c r="C634" s="19" t="s">
        <v>679</v>
      </c>
      <c r="D634" s="52" t="s">
        <v>582</v>
      </c>
      <c r="E634" s="52" t="s">
        <v>17</v>
      </c>
      <c r="F634" s="19" t="s">
        <v>747</v>
      </c>
      <c r="I634" s="30">
        <f>B$1110</f>
        <v>2013</v>
      </c>
      <c r="J634" s="30" t="str">
        <f>C$1110</f>
        <v>ATP World Tour Masters 1000 Canada</v>
      </c>
      <c r="K634" s="30" t="str">
        <f>E$1110</f>
        <v>S</v>
      </c>
      <c r="L634" s="30" t="str">
        <f>D$1110</f>
        <v>Hard</v>
      </c>
      <c r="M634" s="30" t="str">
        <f>F$1110</f>
        <v>Nadal, Rafael</v>
      </c>
      <c r="N634" s="30" t="str">
        <f>F$1111</f>
        <v>6-4, 3-6, 7-6 (2)</v>
      </c>
      <c r="O634" s="30">
        <v>3</v>
      </c>
      <c r="P634" s="30"/>
      <c r="Q634" s="30">
        <v>9</v>
      </c>
      <c r="R634" s="30"/>
      <c r="S634" s="30">
        <f t="shared" si="53"/>
        <v>12</v>
      </c>
      <c r="T634" s="30"/>
      <c r="U634" s="31">
        <f t="shared" si="54"/>
        <v>12</v>
      </c>
    </row>
    <row r="635" spans="2:21" x14ac:dyDescent="0.2">
      <c r="B635" s="51"/>
      <c r="C635" s="20" t="s">
        <v>596</v>
      </c>
      <c r="D635" s="52"/>
      <c r="E635" s="52"/>
      <c r="F635" s="19" t="s">
        <v>794</v>
      </c>
      <c r="I635" s="30">
        <f>B$1112</f>
        <v>2013</v>
      </c>
      <c r="J635" s="30" t="str">
        <f>C$1112</f>
        <v>French Open</v>
      </c>
      <c r="K635" s="30" t="str">
        <f>E$1112</f>
        <v>S</v>
      </c>
      <c r="L635" s="30" t="str">
        <f>D$1112</f>
        <v>Clay</v>
      </c>
      <c r="M635" s="30" t="str">
        <f>F$1112</f>
        <v>Nadal, Rafael</v>
      </c>
      <c r="N635" s="30" t="str">
        <f>F$1113</f>
        <v>6-4, 3-6, 6-1, 6-7 (3), 9-7</v>
      </c>
      <c r="O635" s="30">
        <v>6</v>
      </c>
      <c r="P635" s="30"/>
      <c r="Q635" s="30">
        <v>9</v>
      </c>
      <c r="R635" s="30"/>
      <c r="S635" s="30">
        <f t="shared" si="53"/>
        <v>15</v>
      </c>
      <c r="T635" s="30" t="s">
        <v>565</v>
      </c>
      <c r="U635" s="31">
        <f t="shared" si="54"/>
        <v>30</v>
      </c>
    </row>
    <row r="636" spans="2:21" x14ac:dyDescent="0.2">
      <c r="B636" s="51">
        <v>1980</v>
      </c>
      <c r="C636" s="19" t="s">
        <v>814</v>
      </c>
      <c r="D636" s="52" t="s">
        <v>585</v>
      </c>
      <c r="E636" s="52" t="s">
        <v>5</v>
      </c>
      <c r="F636" s="19" t="s">
        <v>747</v>
      </c>
      <c r="I636" s="30">
        <f>B$1114</f>
        <v>2013</v>
      </c>
      <c r="J636" s="30" t="str">
        <f>C$1114</f>
        <v>ATP World Tour Masters 1000 Monte Carlo</v>
      </c>
      <c r="K636" s="30" t="str">
        <f>E$1114</f>
        <v>F</v>
      </c>
      <c r="L636" s="30" t="str">
        <f>D$1114</f>
        <v>Clay</v>
      </c>
      <c r="M636" s="30" t="str">
        <f>F$1114</f>
        <v>Djokovic, Novak</v>
      </c>
      <c r="N636" s="30" t="str">
        <f>F$1115</f>
        <v>6-2, 7-6 (1)</v>
      </c>
      <c r="O636" s="30">
        <v>3</v>
      </c>
      <c r="P636" s="30"/>
      <c r="Q636" s="30"/>
      <c r="R636" s="30">
        <v>12</v>
      </c>
      <c r="S636" s="30">
        <f t="shared" si="53"/>
        <v>15</v>
      </c>
      <c r="T636" s="30"/>
      <c r="U636" s="31">
        <f t="shared" si="54"/>
        <v>15</v>
      </c>
    </row>
    <row r="637" spans="2:21" x14ac:dyDescent="0.2">
      <c r="B637" s="51"/>
      <c r="C637" s="20" t="s">
        <v>815</v>
      </c>
      <c r="D637" s="52"/>
      <c r="E637" s="52"/>
      <c r="F637" s="19" t="s">
        <v>623</v>
      </c>
      <c r="I637" s="30">
        <f>B$1116</f>
        <v>2012</v>
      </c>
      <c r="J637" s="30" t="str">
        <f>C$1116</f>
        <v>French Open</v>
      </c>
      <c r="K637" s="30" t="str">
        <f>E$1116</f>
        <v>F</v>
      </c>
      <c r="L637" s="30" t="str">
        <f>D$1116</f>
        <v>Clay</v>
      </c>
      <c r="M637" s="30" t="str">
        <f>F$1116</f>
        <v>Nadal, Rafael</v>
      </c>
      <c r="N637" s="30" t="str">
        <f>F$1117</f>
        <v>6-4, 6-3, 2-6, 7-5</v>
      </c>
      <c r="O637" s="30"/>
      <c r="P637" s="30"/>
      <c r="Q637" s="30"/>
      <c r="R637" s="30">
        <v>12</v>
      </c>
      <c r="S637" s="30">
        <f t="shared" si="53"/>
        <v>12</v>
      </c>
      <c r="T637" s="30" t="s">
        <v>565</v>
      </c>
      <c r="U637" s="31">
        <f t="shared" si="54"/>
        <v>24</v>
      </c>
    </row>
    <row r="638" spans="2:21" x14ac:dyDescent="0.2">
      <c r="B638" s="51">
        <v>1980</v>
      </c>
      <c r="C638" s="19" t="s">
        <v>718</v>
      </c>
      <c r="D638" s="52" t="s">
        <v>605</v>
      </c>
      <c r="E638" s="52" t="s">
        <v>5</v>
      </c>
      <c r="F638" s="19" t="s">
        <v>747</v>
      </c>
      <c r="I638" s="30">
        <f>B$1118</f>
        <v>2012</v>
      </c>
      <c r="J638" s="30" t="str">
        <f>C$1118</f>
        <v>ATP World Tour Masters 1000 Rome</v>
      </c>
      <c r="K638" s="30" t="str">
        <f>E$1118</f>
        <v>F</v>
      </c>
      <c r="L638" s="30" t="str">
        <f>D$1118</f>
        <v>Clay</v>
      </c>
      <c r="M638" s="30" t="str">
        <f>F$1118</f>
        <v>Nadal, Rafael</v>
      </c>
      <c r="N638" s="30" t="str">
        <f>F$1119</f>
        <v>7-5, 6-3</v>
      </c>
      <c r="O638" s="30"/>
      <c r="P638" s="30"/>
      <c r="Q638" s="30"/>
      <c r="R638" s="30">
        <v>12</v>
      </c>
      <c r="S638" s="30">
        <f t="shared" si="53"/>
        <v>12</v>
      </c>
      <c r="T638" s="30"/>
      <c r="U638" s="31">
        <f t="shared" si="54"/>
        <v>12</v>
      </c>
    </row>
    <row r="639" spans="2:21" x14ac:dyDescent="0.2">
      <c r="B639" s="51"/>
      <c r="C639" s="20" t="s">
        <v>584</v>
      </c>
      <c r="D639" s="52"/>
      <c r="E639" s="52"/>
      <c r="F639" s="19" t="s">
        <v>816</v>
      </c>
      <c r="I639" s="30">
        <f>B$1120</f>
        <v>2012</v>
      </c>
      <c r="J639" s="30" t="str">
        <f>C$1120</f>
        <v>ATP World Tour Masters 1000 Monte Carlo</v>
      </c>
      <c r="K639" s="30" t="str">
        <f>E$1120</f>
        <v>F</v>
      </c>
      <c r="L639" s="30" t="str">
        <f>D$1120</f>
        <v>Clay</v>
      </c>
      <c r="M639" s="30" t="str">
        <f>F$1120</f>
        <v>Nadal, Rafael</v>
      </c>
      <c r="N639" s="30" t="str">
        <f>F$1121</f>
        <v>6-3, 6-1</v>
      </c>
      <c r="O639" s="30"/>
      <c r="P639" s="30"/>
      <c r="Q639" s="30"/>
      <c r="R639" s="30">
        <v>12</v>
      </c>
      <c r="S639" s="30">
        <f t="shared" si="53"/>
        <v>12</v>
      </c>
      <c r="T639" s="30"/>
      <c r="U639" s="31">
        <f t="shared" si="54"/>
        <v>12</v>
      </c>
    </row>
    <row r="640" spans="2:21" x14ac:dyDescent="0.2">
      <c r="B640" s="51">
        <v>1980</v>
      </c>
      <c r="C640" s="19" t="s">
        <v>645</v>
      </c>
      <c r="D640" s="52" t="s">
        <v>605</v>
      </c>
      <c r="E640" s="52" t="s">
        <v>1</v>
      </c>
      <c r="F640" s="19" t="s">
        <v>747</v>
      </c>
      <c r="I640" s="30">
        <f>B$1122</f>
        <v>2012</v>
      </c>
      <c r="J640" s="30" t="str">
        <f>C$1122</f>
        <v>Australian Open</v>
      </c>
      <c r="K640" s="30" t="str">
        <f>E$1122</f>
        <v>F</v>
      </c>
      <c r="L640" s="30" t="str">
        <f>D$1122</f>
        <v>Hard</v>
      </c>
      <c r="M640" s="30" t="str">
        <f>F$1122</f>
        <v>Djokovic, Novak</v>
      </c>
      <c r="N640" s="30" t="str">
        <f>F$1123</f>
        <v>5-7, 6-4, 6-2, 6-7 (5), 7-5</v>
      </c>
      <c r="O640" s="30">
        <v>3</v>
      </c>
      <c r="P640" s="30"/>
      <c r="Q640" s="30"/>
      <c r="R640" s="30">
        <v>12</v>
      </c>
      <c r="S640" s="30">
        <f t="shared" si="53"/>
        <v>15</v>
      </c>
      <c r="T640" s="30" t="s">
        <v>565</v>
      </c>
      <c r="U640" s="31">
        <f t="shared" si="54"/>
        <v>30</v>
      </c>
    </row>
    <row r="641" spans="2:21" x14ac:dyDescent="0.2">
      <c r="B641" s="51"/>
      <c r="C641" s="20" t="s">
        <v>646</v>
      </c>
      <c r="D641" s="52"/>
      <c r="E641" s="52"/>
      <c r="F641" s="19" t="s">
        <v>750</v>
      </c>
      <c r="I641" s="30">
        <f>B$1124</f>
        <v>2011</v>
      </c>
      <c r="J641" s="30" t="str">
        <f>C$1124</f>
        <v>US Open</v>
      </c>
      <c r="K641" s="30" t="str">
        <f>E$1124</f>
        <v>F</v>
      </c>
      <c r="L641" s="30" t="str">
        <f>D$1124</f>
        <v>Hard</v>
      </c>
      <c r="M641" s="30" t="str">
        <f>F$1124</f>
        <v>Djokovic, Novak</v>
      </c>
      <c r="N641" s="30" t="str">
        <f>F$1125</f>
        <v>6-2, 6-4, 6-7 (3), 6-1</v>
      </c>
      <c r="O641" s="30">
        <v>3</v>
      </c>
      <c r="P641" s="30"/>
      <c r="Q641" s="30"/>
      <c r="R641" s="30">
        <v>12</v>
      </c>
      <c r="S641" s="30">
        <f t="shared" si="53"/>
        <v>15</v>
      </c>
      <c r="T641" s="30" t="s">
        <v>565</v>
      </c>
      <c r="U641" s="31">
        <f t="shared" si="54"/>
        <v>30</v>
      </c>
    </row>
    <row r="642" spans="2:21" x14ac:dyDescent="0.2">
      <c r="B642" s="51">
        <v>1979</v>
      </c>
      <c r="C642" s="19" t="s">
        <v>632</v>
      </c>
      <c r="D642" s="52" t="s">
        <v>585</v>
      </c>
      <c r="E642" s="52" t="s">
        <v>17</v>
      </c>
      <c r="F642" s="19" t="s">
        <v>747</v>
      </c>
      <c r="I642" s="30">
        <f>B$1126</f>
        <v>2011</v>
      </c>
      <c r="J642" s="30" t="str">
        <f>C$1126</f>
        <v>Wimbledon</v>
      </c>
      <c r="K642" s="30" t="str">
        <f>E$1126</f>
        <v>F</v>
      </c>
      <c r="L642" s="30" t="str">
        <f>D$1126</f>
        <v>Grass</v>
      </c>
      <c r="M642" s="30" t="str">
        <f>F$1126</f>
        <v>Djokovic, Novak</v>
      </c>
      <c r="N642" s="30" t="str">
        <f>F$1127</f>
        <v>6-4, 6-1, 1-6, 6-3</v>
      </c>
      <c r="O642" s="30"/>
      <c r="P642" s="30"/>
      <c r="Q642" s="30"/>
      <c r="R642" s="30">
        <v>12</v>
      </c>
      <c r="S642" s="30">
        <f t="shared" si="53"/>
        <v>12</v>
      </c>
      <c r="T642" s="30" t="s">
        <v>565</v>
      </c>
      <c r="U642" s="31">
        <f t="shared" si="54"/>
        <v>24</v>
      </c>
    </row>
    <row r="643" spans="2:21" x14ac:dyDescent="0.2">
      <c r="B643" s="51"/>
      <c r="C643" s="20" t="s">
        <v>633</v>
      </c>
      <c r="D643" s="52"/>
      <c r="E643" s="52"/>
      <c r="F643" s="20" t="s">
        <v>817</v>
      </c>
      <c r="I643" s="30">
        <f>B$1128</f>
        <v>2011</v>
      </c>
      <c r="J643" s="30" t="str">
        <f>C$1128</f>
        <v>ATP World Tour Masters 1000 Rome</v>
      </c>
      <c r="K643" s="30" t="str">
        <f>E$1128</f>
        <v>F</v>
      </c>
      <c r="L643" s="30" t="str">
        <f>D$1128</f>
        <v>Clay</v>
      </c>
      <c r="M643" s="30" t="str">
        <f>F$1128</f>
        <v>Djokovic, Novak</v>
      </c>
      <c r="N643" s="30" t="str">
        <f>F$1129</f>
        <v>6-4, 6-4</v>
      </c>
      <c r="O643" s="30"/>
      <c r="P643" s="30"/>
      <c r="Q643" s="30"/>
      <c r="R643" s="30">
        <v>12</v>
      </c>
      <c r="S643" s="30">
        <f t="shared" si="53"/>
        <v>12</v>
      </c>
      <c r="T643" s="30"/>
      <c r="U643" s="31">
        <f t="shared" si="54"/>
        <v>12</v>
      </c>
    </row>
    <row r="644" spans="2:21" x14ac:dyDescent="0.2">
      <c r="I644" s="30">
        <f>B$1130</f>
        <v>2011</v>
      </c>
      <c r="J644" s="30" t="str">
        <f>C$1130</f>
        <v>ATP World Tour Masters 1000 Madrid</v>
      </c>
      <c r="K644" s="30" t="str">
        <f>E$1130</f>
        <v>F</v>
      </c>
      <c r="L644" s="30" t="str">
        <f>D$1130</f>
        <v>Clay</v>
      </c>
      <c r="M644" s="30" t="str">
        <f>F$1130</f>
        <v>Djokovic, Novak</v>
      </c>
      <c r="N644" s="30" t="str">
        <f>F$1131</f>
        <v>7-5, 6-4</v>
      </c>
      <c r="O644" s="30"/>
      <c r="P644" s="30"/>
      <c r="Q644" s="30"/>
      <c r="R644" s="30">
        <v>12</v>
      </c>
      <c r="S644" s="30">
        <f t="shared" si="53"/>
        <v>12</v>
      </c>
      <c r="T644" s="30"/>
      <c r="U644" s="31">
        <f t="shared" si="54"/>
        <v>12</v>
      </c>
    </row>
    <row r="645" spans="2:21" x14ac:dyDescent="0.2">
      <c r="I645" s="30">
        <f>B$1132</f>
        <v>2011</v>
      </c>
      <c r="J645" s="30" t="str">
        <f>C$1132</f>
        <v>ATP World Tour Masters 1000 Miami</v>
      </c>
      <c r="K645" s="30" t="str">
        <f>E$1132</f>
        <v>F</v>
      </c>
      <c r="L645" s="30" t="str">
        <f>D$1132</f>
        <v>Hard</v>
      </c>
      <c r="M645" s="30" t="str">
        <f>F$1132</f>
        <v>Djokovic, Novak</v>
      </c>
      <c r="N645" s="30" t="str">
        <f>F$1133</f>
        <v>4-6, 6-3, 7-6 (4)</v>
      </c>
      <c r="O645" s="30">
        <v>3</v>
      </c>
      <c r="P645" s="30"/>
      <c r="Q645" s="30"/>
      <c r="R645" s="30">
        <v>12</v>
      </c>
      <c r="S645" s="30">
        <f t="shared" si="53"/>
        <v>15</v>
      </c>
      <c r="T645" s="30"/>
      <c r="U645" s="31">
        <f t="shared" si="54"/>
        <v>15</v>
      </c>
    </row>
    <row r="646" spans="2:21" x14ac:dyDescent="0.2">
      <c r="B646" s="19" t="s">
        <v>818</v>
      </c>
      <c r="I646" s="30">
        <f>B$1134</f>
        <v>2011</v>
      </c>
      <c r="J646" s="30" t="str">
        <f>C$1134</f>
        <v>ATP World Tour Masters 1000 Indian Wells</v>
      </c>
      <c r="K646" s="30" t="str">
        <f>E$1134</f>
        <v>F</v>
      </c>
      <c r="L646" s="30" t="str">
        <f>D$1134</f>
        <v>Hard</v>
      </c>
      <c r="M646" s="30" t="str">
        <f>F$1134</f>
        <v>Djokovic, Novak</v>
      </c>
      <c r="N646" s="30" t="str">
        <f>F$1135</f>
        <v>4-6, 6-3, 6-2</v>
      </c>
      <c r="O646" s="30"/>
      <c r="P646" s="30"/>
      <c r="Q646" s="30"/>
      <c r="R646" s="30">
        <v>12</v>
      </c>
      <c r="S646" s="30">
        <f t="shared" si="53"/>
        <v>12</v>
      </c>
      <c r="T646" s="30"/>
      <c r="U646" s="31">
        <f t="shared" si="54"/>
        <v>12</v>
      </c>
    </row>
    <row r="647" spans="2:21" x14ac:dyDescent="0.2">
      <c r="B647" s="51">
        <v>1981</v>
      </c>
      <c r="C647" s="19" t="s">
        <v>580</v>
      </c>
      <c r="D647" s="52" t="s">
        <v>582</v>
      </c>
      <c r="E647" s="52" t="s">
        <v>5</v>
      </c>
      <c r="F647" s="19" t="s">
        <v>819</v>
      </c>
      <c r="I647" s="30">
        <f>B$1136</f>
        <v>2010</v>
      </c>
      <c r="J647" s="30" t="str">
        <f>C$1136</f>
        <v>Barclays ATP World Tour Finals</v>
      </c>
      <c r="K647" s="30" t="str">
        <f>E$1136</f>
        <v>RR</v>
      </c>
      <c r="L647" s="30" t="str">
        <f>D$1136</f>
        <v>Hard</v>
      </c>
      <c r="M647" s="30" t="str">
        <f>F$1136</f>
        <v>Nadal, Rafael</v>
      </c>
      <c r="N647" s="30" t="str">
        <f>F$1137</f>
        <v>7-5, 6-2</v>
      </c>
      <c r="O647" s="30"/>
      <c r="P647" s="30"/>
      <c r="Q647" s="30"/>
      <c r="R647" s="30"/>
      <c r="S647" s="30">
        <f t="shared" si="53"/>
        <v>0</v>
      </c>
      <c r="T647" s="30" t="s">
        <v>565</v>
      </c>
      <c r="U647" s="31">
        <f t="shared" si="54"/>
        <v>0</v>
      </c>
    </row>
    <row r="648" spans="2:21" x14ac:dyDescent="0.2">
      <c r="B648" s="51"/>
      <c r="C648" s="20" t="s">
        <v>581</v>
      </c>
      <c r="D648" s="52"/>
      <c r="E648" s="52"/>
      <c r="F648" s="19" t="s">
        <v>820</v>
      </c>
      <c r="I648" s="30">
        <f>B$1138</f>
        <v>2010</v>
      </c>
      <c r="J648" s="30" t="str">
        <f>C$1138</f>
        <v>US Open</v>
      </c>
      <c r="K648" s="30" t="str">
        <f>E$1138</f>
        <v>F</v>
      </c>
      <c r="L648" s="30" t="str">
        <f>D$1138</f>
        <v>Hard</v>
      </c>
      <c r="M648" s="30" t="str">
        <f>F$1138</f>
        <v>Nadal, Rafael</v>
      </c>
      <c r="N648" s="30" t="str">
        <f>F$1139</f>
        <v>6-4, 5-7, 6-4, 6-2</v>
      </c>
      <c r="O648" s="30"/>
      <c r="P648" s="30"/>
      <c r="Q648" s="30"/>
      <c r="R648" s="30">
        <v>12</v>
      </c>
      <c r="S648" s="30">
        <f t="shared" si="53"/>
        <v>12</v>
      </c>
      <c r="T648" s="30" t="s">
        <v>565</v>
      </c>
      <c r="U648" s="31">
        <f t="shared" si="54"/>
        <v>24</v>
      </c>
    </row>
    <row r="649" spans="2:21" x14ac:dyDescent="0.2">
      <c r="B649" s="51">
        <v>1981</v>
      </c>
      <c r="C649" s="19" t="s">
        <v>597</v>
      </c>
      <c r="D649" s="52" t="s">
        <v>599</v>
      </c>
      <c r="E649" s="52" t="s">
        <v>5</v>
      </c>
      <c r="F649" s="19" t="s">
        <v>819</v>
      </c>
      <c r="I649" s="30">
        <f>B$1140</f>
        <v>2009</v>
      </c>
      <c r="J649" s="30" t="str">
        <f>C$1140</f>
        <v>Barclays ATP World Tour Finals</v>
      </c>
      <c r="K649" s="30" t="str">
        <f>E$1140</f>
        <v>RR</v>
      </c>
      <c r="L649" s="30" t="str">
        <f>D$1140</f>
        <v>Hard</v>
      </c>
      <c r="M649" s="30" t="str">
        <f>F$1140</f>
        <v>Djokovic, Novak</v>
      </c>
      <c r="N649" s="30" t="str">
        <f>F$1141</f>
        <v>7-6 (5), 6-3</v>
      </c>
      <c r="O649" s="30">
        <v>3</v>
      </c>
      <c r="P649" s="30"/>
      <c r="Q649" s="30"/>
      <c r="R649" s="30"/>
      <c r="S649" s="30">
        <f t="shared" si="53"/>
        <v>3</v>
      </c>
      <c r="T649" s="30" t="s">
        <v>565</v>
      </c>
      <c r="U649" s="31">
        <f t="shared" si="54"/>
        <v>6</v>
      </c>
    </row>
    <row r="650" spans="2:21" x14ac:dyDescent="0.2">
      <c r="B650" s="51"/>
      <c r="C650" s="20" t="s">
        <v>598</v>
      </c>
      <c r="D650" s="52"/>
      <c r="E650" s="52"/>
      <c r="F650" s="19" t="s">
        <v>821</v>
      </c>
      <c r="I650" s="30">
        <f>B$1142</f>
        <v>2009</v>
      </c>
      <c r="J650" s="30" t="str">
        <f>C$1142</f>
        <v>ATP World Tour Masters 1000 Paris</v>
      </c>
      <c r="K650" s="30" t="str">
        <f>E$1142</f>
        <v>S</v>
      </c>
      <c r="L650" s="30" t="str">
        <f>D$1142</f>
        <v>Hard</v>
      </c>
      <c r="M650" s="30" t="str">
        <f>F$1142</f>
        <v>Djokovic, Novak</v>
      </c>
      <c r="N650" s="30" t="str">
        <f>F$1143</f>
        <v>6-2, 6-3</v>
      </c>
      <c r="O650" s="30"/>
      <c r="P650" s="30"/>
      <c r="Q650" s="30">
        <v>9</v>
      </c>
      <c r="R650" s="30"/>
      <c r="S650" s="30">
        <f t="shared" si="53"/>
        <v>9</v>
      </c>
      <c r="T650" s="30"/>
      <c r="U650" s="31">
        <f t="shared" si="54"/>
        <v>9</v>
      </c>
    </row>
    <row r="651" spans="2:21" x14ac:dyDescent="0.2">
      <c r="B651" s="51">
        <v>1980</v>
      </c>
      <c r="C651" s="19" t="s">
        <v>665</v>
      </c>
      <c r="D651" s="52" t="s">
        <v>605</v>
      </c>
      <c r="E651" s="52" t="s">
        <v>5</v>
      </c>
      <c r="F651" s="19" t="s">
        <v>819</v>
      </c>
      <c r="I651" s="30">
        <f>B$1144</f>
        <v>2009</v>
      </c>
      <c r="J651" s="30" t="str">
        <f>C$1144</f>
        <v>ATP World Tour Masters 1000 Cincinnati</v>
      </c>
      <c r="K651" s="30" t="str">
        <f>E$1144</f>
        <v>S</v>
      </c>
      <c r="L651" s="30" t="str">
        <f>D$1144</f>
        <v>Hard</v>
      </c>
      <c r="M651" s="30" t="str">
        <f>F$1144</f>
        <v>Djokovic, Novak</v>
      </c>
      <c r="N651" s="30" t="str">
        <f>F$1145</f>
        <v>6-1, 6-4</v>
      </c>
      <c r="O651" s="30"/>
      <c r="P651" s="30"/>
      <c r="Q651" s="30">
        <v>9</v>
      </c>
      <c r="R651" s="30"/>
      <c r="S651" s="30">
        <f t="shared" si="53"/>
        <v>9</v>
      </c>
      <c r="T651" s="30"/>
      <c r="U651" s="31">
        <f t="shared" si="54"/>
        <v>9</v>
      </c>
    </row>
    <row r="652" spans="2:21" x14ac:dyDescent="0.2">
      <c r="B652" s="51"/>
      <c r="C652" s="20" t="s">
        <v>581</v>
      </c>
      <c r="D652" s="52"/>
      <c r="E652" s="52"/>
      <c r="F652" s="19" t="s">
        <v>822</v>
      </c>
      <c r="I652" s="30">
        <f>B$1146</f>
        <v>2009</v>
      </c>
      <c r="J652" s="30" t="str">
        <f>C$1146</f>
        <v>ATP World Tour Masters 1000 Madrid</v>
      </c>
      <c r="K652" s="30" t="str">
        <f>E$1146</f>
        <v>S</v>
      </c>
      <c r="L652" s="30" t="str">
        <f>D$1146</f>
        <v>Clay</v>
      </c>
      <c r="M652" s="30" t="str">
        <f>F$1146</f>
        <v>Nadal, Rafael</v>
      </c>
      <c r="N652" s="30" t="str">
        <f>F$1147</f>
        <v>3-6, 7-6 (5), 7-6 (9)</v>
      </c>
      <c r="O652" s="30">
        <v>6</v>
      </c>
      <c r="P652" s="30"/>
      <c r="Q652" s="30">
        <v>9</v>
      </c>
      <c r="R652" s="30"/>
      <c r="S652" s="30">
        <f t="shared" si="53"/>
        <v>15</v>
      </c>
      <c r="T652" s="30"/>
      <c r="U652" s="31">
        <f t="shared" si="54"/>
        <v>15</v>
      </c>
    </row>
    <row r="653" spans="2:21" x14ac:dyDescent="0.2">
      <c r="B653" s="51">
        <v>1980</v>
      </c>
      <c r="C653" s="19" t="s">
        <v>823</v>
      </c>
      <c r="D653" s="52" t="s">
        <v>605</v>
      </c>
      <c r="E653" s="52" t="s">
        <v>594</v>
      </c>
      <c r="F653" s="19" t="s">
        <v>819</v>
      </c>
      <c r="I653" s="30">
        <f>B$1148</f>
        <v>2009</v>
      </c>
      <c r="J653" s="30" t="str">
        <f>C$1148</f>
        <v>ATP World Tour Masters 1000 Rome</v>
      </c>
      <c r="K653" s="30" t="str">
        <f>E$1148</f>
        <v>F</v>
      </c>
      <c r="L653" s="30" t="str">
        <f>D$1148</f>
        <v>Clay</v>
      </c>
      <c r="M653" s="30" t="str">
        <f>F$1148</f>
        <v>Nadal, Rafael</v>
      </c>
      <c r="N653" s="30" t="str">
        <f>F$1149</f>
        <v>7-6 (2), 6-2</v>
      </c>
      <c r="O653" s="30">
        <v>3</v>
      </c>
      <c r="P653" s="30"/>
      <c r="Q653" s="30"/>
      <c r="R653" s="30">
        <v>12</v>
      </c>
      <c r="S653" s="30">
        <f t="shared" si="53"/>
        <v>15</v>
      </c>
      <c r="T653" s="30"/>
      <c r="U653" s="31">
        <f t="shared" si="54"/>
        <v>15</v>
      </c>
    </row>
    <row r="654" spans="2:21" x14ac:dyDescent="0.2">
      <c r="B654" s="51"/>
      <c r="C654" s="20" t="s">
        <v>824</v>
      </c>
      <c r="D654" s="52"/>
      <c r="E654" s="52"/>
      <c r="F654" s="19" t="s">
        <v>636</v>
      </c>
      <c r="I654" s="30">
        <f>B$1150</f>
        <v>2009</v>
      </c>
      <c r="J654" s="30" t="str">
        <f>C$1150</f>
        <v>ATP World Tour Masters 1000 Monte Carlo</v>
      </c>
      <c r="K654" s="30" t="str">
        <f>E$1150</f>
        <v>F</v>
      </c>
      <c r="L654" s="30" t="str">
        <f>D$1150</f>
        <v>Clay</v>
      </c>
      <c r="M654" s="30" t="str">
        <f>F$1150</f>
        <v>Nadal, Rafael</v>
      </c>
      <c r="N654" s="30" t="str">
        <f>F$1151</f>
        <v>6-3, 2-6, 6-1</v>
      </c>
      <c r="O654" s="30"/>
      <c r="P654" s="30"/>
      <c r="Q654" s="30"/>
      <c r="R654" s="30">
        <v>12</v>
      </c>
      <c r="S654" s="30">
        <f t="shared" si="53"/>
        <v>12</v>
      </c>
      <c r="T654" s="30"/>
      <c r="U654" s="31">
        <f t="shared" si="54"/>
        <v>12</v>
      </c>
    </row>
    <row r="655" spans="2:21" x14ac:dyDescent="0.2">
      <c r="B655" s="51">
        <v>1979</v>
      </c>
      <c r="C655" s="19" t="s">
        <v>665</v>
      </c>
      <c r="D655" s="52" t="s">
        <v>605</v>
      </c>
      <c r="E655" s="52" t="s">
        <v>594</v>
      </c>
      <c r="F655" s="19" t="s">
        <v>819</v>
      </c>
      <c r="I655" s="30">
        <f>B$1152</f>
        <v>2009</v>
      </c>
      <c r="J655" s="30" t="str">
        <f>C$1152</f>
        <v>ESP vs. SRB WG 1st RD</v>
      </c>
      <c r="K655" s="30" t="str">
        <f>E$1152</f>
        <v>RR</v>
      </c>
      <c r="L655" s="30" t="str">
        <f>D$1152</f>
        <v>Clay</v>
      </c>
      <c r="M655" s="30" t="str">
        <f>F$1152</f>
        <v>Nadal, Rafael</v>
      </c>
      <c r="N655" s="30" t="str">
        <f>F$1153</f>
        <v>6-4, 6-4, 6-1 </v>
      </c>
      <c r="O655" s="30"/>
      <c r="P655" s="30"/>
      <c r="Q655" s="30"/>
      <c r="R655" s="30"/>
      <c r="S655" s="30">
        <f t="shared" si="53"/>
        <v>0</v>
      </c>
      <c r="T655" s="30"/>
      <c r="U655" s="31">
        <f t="shared" si="54"/>
        <v>0</v>
      </c>
    </row>
    <row r="656" spans="2:21" x14ac:dyDescent="0.2">
      <c r="B656" s="51"/>
      <c r="C656" s="20" t="s">
        <v>581</v>
      </c>
      <c r="D656" s="52"/>
      <c r="E656" s="52"/>
      <c r="F656" s="19" t="s">
        <v>825</v>
      </c>
      <c r="I656" s="30">
        <f>B$1154</f>
        <v>2008</v>
      </c>
      <c r="J656" s="30" t="str">
        <f>C$1154</f>
        <v>Beijing Olympics</v>
      </c>
      <c r="K656" s="30" t="str">
        <f>E$1154</f>
        <v>S</v>
      </c>
      <c r="L656" s="30" t="str">
        <f>D$1154</f>
        <v>Hard</v>
      </c>
      <c r="M656" s="30" t="str">
        <f>F$1154</f>
        <v>Nadal, Rafael</v>
      </c>
      <c r="N656" s="30" t="str">
        <f>F$1155</f>
        <v>6-4, 1-6, 6-4 </v>
      </c>
      <c r="O656" s="30"/>
      <c r="P656" s="30"/>
      <c r="Q656" s="30">
        <v>9</v>
      </c>
      <c r="R656" s="30"/>
      <c r="S656" s="30">
        <f t="shared" si="53"/>
        <v>9</v>
      </c>
      <c r="T656" s="30"/>
      <c r="U656" s="31">
        <f t="shared" si="54"/>
        <v>9</v>
      </c>
    </row>
    <row r="657" spans="2:22" x14ac:dyDescent="0.2">
      <c r="B657" s="51">
        <v>1979</v>
      </c>
      <c r="C657" s="19" t="s">
        <v>826</v>
      </c>
      <c r="D657" s="52" t="s">
        <v>605</v>
      </c>
      <c r="E657" s="52" t="s">
        <v>12</v>
      </c>
      <c r="F657" s="19" t="s">
        <v>819</v>
      </c>
      <c r="I657" s="30">
        <f>B$1156</f>
        <v>2008</v>
      </c>
      <c r="J657" s="30" t="str">
        <f>C$1156</f>
        <v>ATP Masters Series Cincinnati</v>
      </c>
      <c r="K657" s="30" t="str">
        <f>E$1156</f>
        <v>S</v>
      </c>
      <c r="L657" s="30" t="str">
        <f>D$1156</f>
        <v>Hard</v>
      </c>
      <c r="M657" s="30" t="str">
        <f>F$1156</f>
        <v>Djokovic, Novak</v>
      </c>
      <c r="N657" s="30" t="str">
        <f>F$1157</f>
        <v>6-1, 7-5</v>
      </c>
      <c r="O657" s="30"/>
      <c r="P657" s="30"/>
      <c r="Q657" s="30">
        <v>9</v>
      </c>
      <c r="R657" s="30"/>
      <c r="S657" s="30">
        <f t="shared" si="53"/>
        <v>9</v>
      </c>
      <c r="T657" s="30"/>
      <c r="U657" s="31">
        <f t="shared" si="54"/>
        <v>9</v>
      </c>
    </row>
    <row r="658" spans="2:22" x14ac:dyDescent="0.2">
      <c r="B658" s="51"/>
      <c r="C658" s="20" t="s">
        <v>827</v>
      </c>
      <c r="D658" s="52"/>
      <c r="E658" s="52"/>
      <c r="F658" s="19" t="s">
        <v>828</v>
      </c>
      <c r="I658" s="30">
        <f>B$1158</f>
        <v>2008</v>
      </c>
      <c r="J658" s="30" t="str">
        <f>C$1158</f>
        <v>London / Queen's Club</v>
      </c>
      <c r="K658" s="30" t="str">
        <f>E$1158</f>
        <v>F</v>
      </c>
      <c r="L658" s="30" t="str">
        <f>D$1158</f>
        <v>Grass</v>
      </c>
      <c r="M658" s="30" t="str">
        <f>F$1158</f>
        <v>Nadal, Rafael</v>
      </c>
      <c r="N658" s="30" t="str">
        <f>F$1159</f>
        <v>7-6 (6), 7-5</v>
      </c>
      <c r="O658" s="30">
        <v>3</v>
      </c>
      <c r="P658" s="30"/>
      <c r="Q658" s="30"/>
      <c r="R658" s="30">
        <v>12</v>
      </c>
      <c r="S658" s="30">
        <f t="shared" si="53"/>
        <v>15</v>
      </c>
      <c r="T658" s="30"/>
      <c r="U658" s="31">
        <f t="shared" si="54"/>
        <v>15</v>
      </c>
    </row>
    <row r="659" spans="2:22" x14ac:dyDescent="0.2">
      <c r="B659" s="51">
        <v>1979</v>
      </c>
      <c r="C659" s="19" t="s">
        <v>669</v>
      </c>
      <c r="D659" s="52" t="s">
        <v>605</v>
      </c>
      <c r="E659" s="52" t="s">
        <v>12</v>
      </c>
      <c r="F659" s="19" t="s">
        <v>819</v>
      </c>
      <c r="I659" s="30">
        <f>B$1160</f>
        <v>2008</v>
      </c>
      <c r="J659" s="30" t="str">
        <f>C$1160</f>
        <v>French Open</v>
      </c>
      <c r="K659" s="30" t="str">
        <f>E$1160</f>
        <v>S</v>
      </c>
      <c r="L659" s="30" t="str">
        <f>D$1160</f>
        <v>Clay</v>
      </c>
      <c r="M659" s="30" t="str">
        <f>F$1160</f>
        <v>Nadal, Rafael</v>
      </c>
      <c r="N659" s="30" t="str">
        <f>F$1161</f>
        <v>6-4, 6-2, 7-6 (3)</v>
      </c>
      <c r="O659" s="30">
        <v>3</v>
      </c>
      <c r="P659" s="30"/>
      <c r="Q659" s="30">
        <v>9</v>
      </c>
      <c r="R659" s="30"/>
      <c r="S659" s="30">
        <f t="shared" si="53"/>
        <v>12</v>
      </c>
      <c r="T659" s="30" t="s">
        <v>565</v>
      </c>
      <c r="U659" s="31">
        <f t="shared" si="54"/>
        <v>24</v>
      </c>
    </row>
    <row r="660" spans="2:22" x14ac:dyDescent="0.2">
      <c r="B660" s="51"/>
      <c r="C660" s="20" t="s">
        <v>613</v>
      </c>
      <c r="D660" s="52"/>
      <c r="E660" s="52"/>
      <c r="F660" s="19" t="s">
        <v>757</v>
      </c>
      <c r="I660" s="30">
        <f>B$1162</f>
        <v>2008</v>
      </c>
      <c r="J660" s="30" t="str">
        <f>C$1162</f>
        <v>ATP Masters Series Hamburg</v>
      </c>
      <c r="K660" s="30" t="str">
        <f>E$1162</f>
        <v>S</v>
      </c>
      <c r="L660" s="30" t="str">
        <f>D$1162</f>
        <v>Clay</v>
      </c>
      <c r="M660" s="30" t="str">
        <f>F$1162</f>
        <v>Nadal, Rafael</v>
      </c>
      <c r="N660" s="30" t="str">
        <f>F$1163</f>
        <v>7-5, 2-6, 6-2</v>
      </c>
      <c r="O660" s="30"/>
      <c r="P660" s="30"/>
      <c r="Q660" s="30">
        <v>9</v>
      </c>
      <c r="R660" s="30"/>
      <c r="S660" s="30">
        <f t="shared" si="53"/>
        <v>9</v>
      </c>
      <c r="T660" s="30"/>
      <c r="U660" s="31">
        <f t="shared" si="54"/>
        <v>9</v>
      </c>
    </row>
    <row r="661" spans="2:22" x14ac:dyDescent="0.2">
      <c r="B661" s="51">
        <v>1979</v>
      </c>
      <c r="C661" s="19" t="s">
        <v>597</v>
      </c>
      <c r="D661" s="52" t="s">
        <v>599</v>
      </c>
      <c r="E661" s="52" t="s">
        <v>5</v>
      </c>
      <c r="F661" s="19" t="s">
        <v>819</v>
      </c>
      <c r="I661" s="30">
        <f>B$1164</f>
        <v>2008</v>
      </c>
      <c r="J661" s="30" t="str">
        <f>C$1164</f>
        <v>ATP Masters Series Indian Wells</v>
      </c>
      <c r="K661" s="30" t="str">
        <f>E$1164</f>
        <v>S</v>
      </c>
      <c r="L661" s="30" t="str">
        <f>D$1164</f>
        <v>Hard</v>
      </c>
      <c r="M661" s="30" t="str">
        <f>F$1164</f>
        <v>Djokovic, Novak</v>
      </c>
      <c r="N661" s="30" t="str">
        <f>F$1165</f>
        <v>6-3, 6-2</v>
      </c>
      <c r="O661" s="30"/>
      <c r="P661" s="30"/>
      <c r="Q661" s="30">
        <v>9</v>
      </c>
      <c r="R661" s="30"/>
      <c r="S661" s="30">
        <f t="shared" si="53"/>
        <v>9</v>
      </c>
      <c r="T661" s="30"/>
      <c r="U661" s="31">
        <f t="shared" si="54"/>
        <v>9</v>
      </c>
    </row>
    <row r="662" spans="2:22" x14ac:dyDescent="0.2">
      <c r="B662" s="51"/>
      <c r="C662" s="20" t="s">
        <v>598</v>
      </c>
      <c r="D662" s="52"/>
      <c r="E662" s="52"/>
      <c r="F662" s="19" t="s">
        <v>829</v>
      </c>
      <c r="I662" s="30">
        <f>B$1166</f>
        <v>2007</v>
      </c>
      <c r="J662" s="30" t="str">
        <f>C$1166</f>
        <v>Tennis Masters Cup</v>
      </c>
      <c r="K662" s="30" t="str">
        <f>E$1166</f>
        <v>RR</v>
      </c>
      <c r="L662" s="30" t="str">
        <f>D$1166</f>
        <v>Hard</v>
      </c>
      <c r="M662" s="30" t="str">
        <f>F$1166</f>
        <v>Nadal, Rafael</v>
      </c>
      <c r="N662" s="30" t="str">
        <f>F$1167</f>
        <v>6-4, 6-4</v>
      </c>
      <c r="O662" s="30"/>
      <c r="P662" s="30"/>
      <c r="Q662" s="30"/>
      <c r="R662" s="30"/>
      <c r="S662" s="30">
        <f t="shared" si="53"/>
        <v>0</v>
      </c>
      <c r="T662" s="30"/>
      <c r="U662" s="31">
        <f t="shared" si="54"/>
        <v>0</v>
      </c>
    </row>
    <row r="663" spans="2:22" x14ac:dyDescent="0.2">
      <c r="B663" s="51">
        <v>1979</v>
      </c>
      <c r="C663" s="19" t="s">
        <v>727</v>
      </c>
      <c r="D663" s="52" t="s">
        <v>582</v>
      </c>
      <c r="E663" s="52" t="s">
        <v>12</v>
      </c>
      <c r="F663" s="19" t="s">
        <v>819</v>
      </c>
      <c r="I663" s="30">
        <f>B$1168</f>
        <v>2007</v>
      </c>
      <c r="J663" s="30" t="str">
        <f>C$1168</f>
        <v>ATP Masters Series Canada</v>
      </c>
      <c r="K663" s="30" t="str">
        <f>E$1168</f>
        <v>S</v>
      </c>
      <c r="L663" s="30" t="str">
        <f>D$1168</f>
        <v>Hard</v>
      </c>
      <c r="M663" s="30" t="str">
        <f>F$1168</f>
        <v>Djokovic, Novak</v>
      </c>
      <c r="N663" s="30" t="str">
        <f>F$1169</f>
        <v>7-5, 6-3</v>
      </c>
      <c r="O663" s="30"/>
      <c r="P663" s="30"/>
      <c r="Q663" s="30">
        <v>9</v>
      </c>
      <c r="R663" s="30"/>
      <c r="S663" s="30">
        <f t="shared" si="53"/>
        <v>9</v>
      </c>
      <c r="T663" s="30"/>
      <c r="U663" s="31">
        <f t="shared" si="54"/>
        <v>9</v>
      </c>
    </row>
    <row r="664" spans="2:22" x14ac:dyDescent="0.2">
      <c r="B664" s="51"/>
      <c r="C664" s="20" t="s">
        <v>728</v>
      </c>
      <c r="D664" s="52"/>
      <c r="E664" s="52"/>
      <c r="F664" s="19" t="s">
        <v>677</v>
      </c>
      <c r="I664" s="30">
        <f>B$1170</f>
        <v>2007</v>
      </c>
      <c r="J664" s="30" t="str">
        <f>C$1170</f>
        <v>Wimbledon</v>
      </c>
      <c r="K664" s="30" t="str">
        <f>E$1170</f>
        <v>S</v>
      </c>
      <c r="L664" s="30" t="str">
        <f>D$1170</f>
        <v>Grass</v>
      </c>
      <c r="M664" s="30" t="str">
        <f>F$1170</f>
        <v>Nadal, Rafael</v>
      </c>
      <c r="N664" s="30" t="str">
        <f>F$1171</f>
        <v>3-6, 6-1, 4-1 RET</v>
      </c>
      <c r="O664" s="30"/>
      <c r="P664" s="30"/>
      <c r="Q664" s="30">
        <v>9</v>
      </c>
      <c r="R664" s="30"/>
      <c r="S664" s="30">
        <f t="shared" si="53"/>
        <v>9</v>
      </c>
      <c r="T664" s="30" t="s">
        <v>565</v>
      </c>
      <c r="U664" s="31">
        <f t="shared" si="54"/>
        <v>18</v>
      </c>
    </row>
    <row r="665" spans="2:22" x14ac:dyDescent="0.2">
      <c r="B665" s="51">
        <v>1979</v>
      </c>
      <c r="C665" s="19" t="s">
        <v>775</v>
      </c>
      <c r="D665" s="52" t="s">
        <v>585</v>
      </c>
      <c r="E665" s="52" t="s">
        <v>12</v>
      </c>
      <c r="F665" s="19" t="s">
        <v>819</v>
      </c>
      <c r="I665" s="30">
        <f>B$1172</f>
        <v>2007</v>
      </c>
      <c r="J665" s="30" t="str">
        <f>C$1172</f>
        <v>French Open</v>
      </c>
      <c r="K665" s="30" t="str">
        <f>E$1172</f>
        <v>S</v>
      </c>
      <c r="L665" s="30" t="str">
        <f>D$1172</f>
        <v>Clay</v>
      </c>
      <c r="M665" s="30" t="str">
        <f>F$1172</f>
        <v>Nadal, Rafael</v>
      </c>
      <c r="N665" s="30" t="str">
        <f>F$1173</f>
        <v>7-5, 6-4, 6-2</v>
      </c>
      <c r="O665" s="30"/>
      <c r="P665" s="30"/>
      <c r="Q665" s="30">
        <v>9</v>
      </c>
      <c r="R665" s="30"/>
      <c r="S665" s="30">
        <f t="shared" si="53"/>
        <v>9</v>
      </c>
      <c r="T665" s="30" t="s">
        <v>565</v>
      </c>
      <c r="U665" s="31">
        <f t="shared" si="54"/>
        <v>18</v>
      </c>
    </row>
    <row r="666" spans="2:22" x14ac:dyDescent="0.2">
      <c r="B666" s="51"/>
      <c r="C666" s="20" t="s">
        <v>776</v>
      </c>
      <c r="D666" s="52"/>
      <c r="E666" s="52"/>
      <c r="F666" s="19" t="s">
        <v>750</v>
      </c>
      <c r="I666" s="30">
        <f>B$1174</f>
        <v>2007</v>
      </c>
      <c r="J666" s="30" t="str">
        <f>C$1174</f>
        <v>ATP Masters Series Rome</v>
      </c>
      <c r="K666" s="30" t="str">
        <f>E$1174</f>
        <v>Q</v>
      </c>
      <c r="L666" s="30" t="str">
        <f>D$1174</f>
        <v>Clay</v>
      </c>
      <c r="M666" s="30" t="str">
        <f>F$1174</f>
        <v>Nadal, Rafael</v>
      </c>
      <c r="N666" s="30" t="str">
        <f>F$1175</f>
        <v>6-2, 6-3</v>
      </c>
      <c r="O666" s="30"/>
      <c r="P666" s="30">
        <v>6</v>
      </c>
      <c r="Q666" s="30"/>
      <c r="R666" s="30"/>
      <c r="S666" s="30">
        <f t="shared" si="53"/>
        <v>6</v>
      </c>
      <c r="T666" s="30"/>
      <c r="U666" s="31">
        <f t="shared" si="54"/>
        <v>6</v>
      </c>
    </row>
    <row r="667" spans="2:22" x14ac:dyDescent="0.2">
      <c r="B667" s="51">
        <v>1978</v>
      </c>
      <c r="C667" s="19" t="s">
        <v>580</v>
      </c>
      <c r="D667" s="52" t="s">
        <v>582</v>
      </c>
      <c r="E667" s="52" t="s">
        <v>12</v>
      </c>
      <c r="F667" s="19" t="s">
        <v>747</v>
      </c>
      <c r="I667" s="30">
        <f>B$1176</f>
        <v>2007</v>
      </c>
      <c r="J667" s="30" t="str">
        <f>C$1176</f>
        <v>ATP Masters Series Miami</v>
      </c>
      <c r="K667" s="30" t="str">
        <f>E$1176</f>
        <v>Q</v>
      </c>
      <c r="L667" s="30" t="str">
        <f>D$1176</f>
        <v>Hard</v>
      </c>
      <c r="M667" s="30" t="str">
        <f>F$1176</f>
        <v>Djokovic, Novak</v>
      </c>
      <c r="N667" s="30" t="str">
        <f>F$1177</f>
        <v>6-3, 6-4</v>
      </c>
      <c r="O667" s="30"/>
      <c r="P667" s="30">
        <v>6</v>
      </c>
      <c r="Q667" s="30"/>
      <c r="R667" s="30"/>
      <c r="S667" s="30">
        <f t="shared" si="53"/>
        <v>6</v>
      </c>
      <c r="T667" s="30"/>
      <c r="U667" s="31">
        <f t="shared" si="54"/>
        <v>6</v>
      </c>
    </row>
    <row r="668" spans="2:22" x14ac:dyDescent="0.2">
      <c r="B668" s="51"/>
      <c r="C668" s="20" t="s">
        <v>581</v>
      </c>
      <c r="D668" s="52"/>
      <c r="E668" s="52"/>
      <c r="F668" s="19" t="s">
        <v>788</v>
      </c>
      <c r="I668" s="30">
        <f>B$1178</f>
        <v>2007</v>
      </c>
      <c r="J668" s="30" t="str">
        <f>C$1178</f>
        <v>ATP Masters Series Indian Wells</v>
      </c>
      <c r="K668" s="30" t="str">
        <f>E$1178</f>
        <v>F</v>
      </c>
      <c r="L668" s="30" t="str">
        <f>D$1178</f>
        <v>Hard</v>
      </c>
      <c r="M668" s="30" t="str">
        <f>F$1178</f>
        <v>Nadal, Rafael</v>
      </c>
      <c r="N668" s="30" t="str">
        <f>F$1179</f>
        <v>6-2, 7-5</v>
      </c>
      <c r="O668" s="30"/>
      <c r="P668" s="30"/>
      <c r="Q668" s="30"/>
      <c r="R668" s="30">
        <v>12</v>
      </c>
      <c r="S668" s="30">
        <f t="shared" si="53"/>
        <v>12</v>
      </c>
      <c r="T668" s="30"/>
      <c r="U668" s="31">
        <f t="shared" si="54"/>
        <v>12</v>
      </c>
    </row>
    <row r="669" spans="2:22" x14ac:dyDescent="0.2">
      <c r="B669" s="51">
        <v>1978</v>
      </c>
      <c r="C669" s="19" t="s">
        <v>597</v>
      </c>
      <c r="D669" s="52" t="s">
        <v>599</v>
      </c>
      <c r="E669" s="52" t="s">
        <v>12</v>
      </c>
      <c r="F669" s="19" t="s">
        <v>819</v>
      </c>
      <c r="I669" s="30">
        <f>B$1180</f>
        <v>2006</v>
      </c>
      <c r="J669" s="30" t="str">
        <f>C$1180</f>
        <v>French Open</v>
      </c>
      <c r="K669" s="30" t="str">
        <f>E$1180</f>
        <v>Q</v>
      </c>
      <c r="L669" s="30" t="str">
        <f>D$1180</f>
        <v>Clay</v>
      </c>
      <c r="M669" s="30" t="str">
        <f>F$1180</f>
        <v>Nadal, Rafael</v>
      </c>
      <c r="N669" s="30" t="str">
        <f>F$1181</f>
        <v>6-4, 6-4 RET</v>
      </c>
      <c r="O669" s="30"/>
      <c r="P669" s="30">
        <v>6</v>
      </c>
      <c r="Q669" s="30"/>
      <c r="R669" s="30"/>
      <c r="S669" s="30">
        <f t="shared" si="53"/>
        <v>6</v>
      </c>
      <c r="T669" s="30" t="s">
        <v>565</v>
      </c>
      <c r="U669" s="31">
        <f t="shared" si="54"/>
        <v>12</v>
      </c>
      <c r="V669" s="33">
        <f>SUM(U624:U669)</f>
        <v>645</v>
      </c>
    </row>
    <row r="670" spans="2:22" x14ac:dyDescent="0.2">
      <c r="B670" s="51"/>
      <c r="C670" s="20" t="s">
        <v>598</v>
      </c>
      <c r="D670" s="52"/>
      <c r="E670" s="52"/>
      <c r="F670" s="19" t="s">
        <v>830</v>
      </c>
    </row>
    <row r="671" spans="2:22" x14ac:dyDescent="0.2">
      <c r="B671" s="51">
        <v>1978</v>
      </c>
      <c r="C671" s="19" t="s">
        <v>775</v>
      </c>
      <c r="D671" s="52" t="s">
        <v>585</v>
      </c>
      <c r="E671" s="52" t="s">
        <v>12</v>
      </c>
      <c r="F671" s="19" t="s">
        <v>819</v>
      </c>
      <c r="I671" s="19" t="str">
        <f>B$1184</f>
        <v>Novak Djokovic vs. Andy Murray (Djokovic leads, 21-9)</v>
      </c>
    </row>
    <row r="672" spans="2:22" x14ac:dyDescent="0.2">
      <c r="B672" s="51"/>
      <c r="C672" s="20" t="s">
        <v>609</v>
      </c>
      <c r="D672" s="52"/>
      <c r="E672" s="52"/>
      <c r="F672" s="19" t="s">
        <v>831</v>
      </c>
      <c r="I672" s="30">
        <f>B$1185</f>
        <v>2015</v>
      </c>
      <c r="J672" s="30" t="str">
        <f>C$1185</f>
        <v>ATP World Tour Masters 1000 Paris</v>
      </c>
      <c r="K672" s="30" t="str">
        <f>E$1185</f>
        <v>F</v>
      </c>
      <c r="L672" s="30" t="str">
        <f>D$1185</f>
        <v>Hard</v>
      </c>
      <c r="M672" s="30" t="str">
        <f>$F$1185</f>
        <v>Djokovic, Novak</v>
      </c>
      <c r="N672" s="30" t="str">
        <f>$F$1186</f>
        <v>6-2, 6-4</v>
      </c>
      <c r="O672" s="30"/>
      <c r="P672" s="30"/>
      <c r="Q672" s="30"/>
      <c r="R672" s="30">
        <v>12</v>
      </c>
      <c r="S672" s="30">
        <f t="shared" ref="S672:S701" si="55">SUM(O672:R672)</f>
        <v>12</v>
      </c>
      <c r="T672" s="30"/>
      <c r="U672" s="31">
        <f t="shared" ref="U672:U701" si="56">IF(T672="Yes",S672*2,S672)</f>
        <v>12</v>
      </c>
    </row>
    <row r="673" spans="2:21" x14ac:dyDescent="0.2">
      <c r="B673" s="51">
        <v>1977</v>
      </c>
      <c r="C673" s="19" t="s">
        <v>665</v>
      </c>
      <c r="D673" s="52" t="s">
        <v>605</v>
      </c>
      <c r="E673" s="52" t="s">
        <v>12</v>
      </c>
      <c r="F673" s="19" t="s">
        <v>747</v>
      </c>
      <c r="I673" s="30">
        <f>B$1187</f>
        <v>2015</v>
      </c>
      <c r="J673" s="30" t="str">
        <f>C$1187</f>
        <v>ATP World Tour Masters 1000 Shanghai</v>
      </c>
      <c r="K673" s="30" t="str">
        <f>E$1187</f>
        <v>S</v>
      </c>
      <c r="L673" s="30" t="str">
        <f>D$1187</f>
        <v>Hard</v>
      </c>
      <c r="M673" s="30" t="str">
        <f>$F$1187</f>
        <v>Djokovic, Novak</v>
      </c>
      <c r="N673" s="30" t="str">
        <f>$F$1188</f>
        <v>6-1, 6-3</v>
      </c>
      <c r="O673" s="30"/>
      <c r="P673" s="30"/>
      <c r="Q673" s="30">
        <v>9</v>
      </c>
      <c r="R673" s="30"/>
      <c r="S673" s="30">
        <f t="shared" si="55"/>
        <v>9</v>
      </c>
      <c r="T673" s="30"/>
      <c r="U673" s="31">
        <f t="shared" si="56"/>
        <v>9</v>
      </c>
    </row>
    <row r="674" spans="2:21" x14ac:dyDescent="0.2">
      <c r="B674" s="51"/>
      <c r="C674" s="20" t="s">
        <v>581</v>
      </c>
      <c r="D674" s="52"/>
      <c r="E674" s="52"/>
      <c r="F674" s="19" t="s">
        <v>832</v>
      </c>
      <c r="I674" s="30">
        <f>B$1189</f>
        <v>2015</v>
      </c>
      <c r="J674" s="30" t="str">
        <f>C$1189</f>
        <v>ATP Masters Series Canada</v>
      </c>
      <c r="K674" s="30" t="str">
        <f>E$1189</f>
        <v>F</v>
      </c>
      <c r="L674" s="30" t="str">
        <f>D$1189</f>
        <v>Hard</v>
      </c>
      <c r="M674" s="30" t="str">
        <f>$F$1189</f>
        <v>Murray, Andy</v>
      </c>
      <c r="N674" s="30" t="str">
        <f>$F$1190</f>
        <v>6-4, 4-6, 6-3</v>
      </c>
      <c r="O674" s="30"/>
      <c r="P674" s="30"/>
      <c r="Q674" s="30"/>
      <c r="R674" s="30">
        <v>12</v>
      </c>
      <c r="S674" s="30">
        <f t="shared" si="55"/>
        <v>12</v>
      </c>
      <c r="T674" s="30"/>
      <c r="U674" s="31">
        <f t="shared" si="56"/>
        <v>12</v>
      </c>
    </row>
    <row r="675" spans="2:21" x14ac:dyDescent="0.2">
      <c r="B675" s="51">
        <v>1977</v>
      </c>
      <c r="C675" s="19" t="s">
        <v>597</v>
      </c>
      <c r="D675" s="52" t="s">
        <v>599</v>
      </c>
      <c r="E675" s="52" t="s">
        <v>12</v>
      </c>
      <c r="F675" s="19" t="s">
        <v>819</v>
      </c>
      <c r="I675" s="30">
        <f>B$1191</f>
        <v>2015</v>
      </c>
      <c r="J675" s="30" t="str">
        <f>C$1191</f>
        <v>French Open</v>
      </c>
      <c r="K675" s="30" t="str">
        <f>E$1191</f>
        <v>S</v>
      </c>
      <c r="L675" s="30" t="str">
        <f>D$1191</f>
        <v>Clay</v>
      </c>
      <c r="M675" s="30" t="str">
        <f>$F$1191</f>
        <v>Djokovic, Novak</v>
      </c>
      <c r="N675" s="30" t="str">
        <f>$F$1192</f>
        <v>6-3, 6-3, 5-7, 5-7, 6-1</v>
      </c>
      <c r="O675" s="30"/>
      <c r="P675" s="30"/>
      <c r="Q675" s="30">
        <v>9</v>
      </c>
      <c r="R675" s="30"/>
      <c r="S675" s="30">
        <f t="shared" si="55"/>
        <v>9</v>
      </c>
      <c r="T675" s="30" t="s">
        <v>565</v>
      </c>
      <c r="U675" s="31">
        <f t="shared" si="56"/>
        <v>18</v>
      </c>
    </row>
    <row r="676" spans="2:21" x14ac:dyDescent="0.2">
      <c r="B676" s="51"/>
      <c r="C676" s="20" t="s">
        <v>598</v>
      </c>
      <c r="D676" s="52"/>
      <c r="E676" s="52"/>
      <c r="F676" s="19" t="s">
        <v>833</v>
      </c>
      <c r="I676" s="30">
        <f>B$1193</f>
        <v>2015</v>
      </c>
      <c r="J676" s="30" t="str">
        <f>C$1193</f>
        <v>ATP World Tour Masters 1000 Miami</v>
      </c>
      <c r="K676" s="30" t="str">
        <f>E$1193</f>
        <v>F</v>
      </c>
      <c r="L676" s="30" t="str">
        <f>D$1193</f>
        <v>Hard</v>
      </c>
      <c r="M676" s="30" t="str">
        <f>$F$1193</f>
        <v>Djokovic, Novak</v>
      </c>
      <c r="N676" s="30" t="str">
        <f>$F$1194</f>
        <v>7-6 (3), 4-6, 6-0</v>
      </c>
      <c r="O676" s="30">
        <v>3</v>
      </c>
      <c r="P676" s="30"/>
      <c r="Q676" s="30"/>
      <c r="R676" s="30">
        <v>12</v>
      </c>
      <c r="S676" s="30">
        <f t="shared" si="55"/>
        <v>15</v>
      </c>
      <c r="T676" s="30"/>
      <c r="U676" s="31">
        <f t="shared" si="56"/>
        <v>15</v>
      </c>
    </row>
    <row r="677" spans="2:21" x14ac:dyDescent="0.2">
      <c r="B677" s="51">
        <v>1977</v>
      </c>
      <c r="C677" s="19" t="s">
        <v>775</v>
      </c>
      <c r="D677" s="52" t="s">
        <v>585</v>
      </c>
      <c r="E677" s="52" t="s">
        <v>12</v>
      </c>
      <c r="F677" s="19" t="s">
        <v>819</v>
      </c>
      <c r="I677" s="30">
        <f>B$1195</f>
        <v>2015</v>
      </c>
      <c r="J677" s="30" t="str">
        <f>C$1195</f>
        <v>ATP World Tour Masters 1000 Indian Wells</v>
      </c>
      <c r="K677" s="30" t="str">
        <f>E$1195</f>
        <v>S</v>
      </c>
      <c r="L677" s="30" t="str">
        <f>D$1195</f>
        <v>Hard</v>
      </c>
      <c r="M677" s="30" t="str">
        <f>$F$1195</f>
        <v>Djokovic, Novak</v>
      </c>
      <c r="N677" s="30" t="str">
        <f>$F$1196</f>
        <v>6-2, 6-3</v>
      </c>
      <c r="O677" s="30"/>
      <c r="P677" s="30"/>
      <c r="Q677" s="30">
        <v>9</v>
      </c>
      <c r="R677" s="30"/>
      <c r="S677" s="30">
        <f t="shared" si="55"/>
        <v>9</v>
      </c>
      <c r="T677" s="30"/>
      <c r="U677" s="31">
        <f t="shared" si="56"/>
        <v>9</v>
      </c>
    </row>
    <row r="678" spans="2:21" x14ac:dyDescent="0.2">
      <c r="B678" s="51"/>
      <c r="C678" s="20" t="s">
        <v>776</v>
      </c>
      <c r="D678" s="52"/>
      <c r="E678" s="52"/>
      <c r="F678" s="19" t="s">
        <v>834</v>
      </c>
      <c r="I678" s="30">
        <f>B$1197</f>
        <v>2015</v>
      </c>
      <c r="J678" s="30" t="str">
        <f>C$1197</f>
        <v>Australian Open</v>
      </c>
      <c r="K678" s="30" t="str">
        <f>E$1197</f>
        <v>F</v>
      </c>
      <c r="L678" s="30" t="str">
        <f>D$1197</f>
        <v>Hard</v>
      </c>
      <c r="M678" s="30" t="str">
        <f>$F$1197</f>
        <v>Djokovic, Novak</v>
      </c>
      <c r="N678" s="30" t="str">
        <f>$F$1198</f>
        <v>7-6 (5), 6-7 (4), 6-3, 6-0</v>
      </c>
      <c r="O678" s="30">
        <v>6</v>
      </c>
      <c r="P678" s="30"/>
      <c r="Q678" s="30"/>
      <c r="R678" s="30">
        <v>12</v>
      </c>
      <c r="S678" s="30">
        <f t="shared" si="55"/>
        <v>18</v>
      </c>
      <c r="T678" s="30" t="s">
        <v>565</v>
      </c>
      <c r="U678" s="31">
        <f t="shared" si="56"/>
        <v>36</v>
      </c>
    </row>
    <row r="679" spans="2:21" x14ac:dyDescent="0.2">
      <c r="B679" s="51">
        <v>1976</v>
      </c>
      <c r="C679" s="19" t="s">
        <v>580</v>
      </c>
      <c r="D679" s="52" t="s">
        <v>585</v>
      </c>
      <c r="E679" s="52" t="s">
        <v>12</v>
      </c>
      <c r="F679" s="19" t="s">
        <v>747</v>
      </c>
      <c r="I679" s="30">
        <f>B$1199</f>
        <v>2014</v>
      </c>
      <c r="J679" s="30" t="str">
        <f>C$1199</f>
        <v>ATP World Tour Masters 1000 Paris</v>
      </c>
      <c r="K679" s="30" t="str">
        <f>E$1199</f>
        <v>Q</v>
      </c>
      <c r="L679" s="30" t="str">
        <f>D$1199</f>
        <v>Hard</v>
      </c>
      <c r="M679" s="30" t="str">
        <f>$F$1199</f>
        <v>Djokovic, Novak</v>
      </c>
      <c r="N679" s="30" t="str">
        <f>$F$1200</f>
        <v>7-5, 6-2</v>
      </c>
      <c r="O679" s="30"/>
      <c r="P679" s="30">
        <v>6</v>
      </c>
      <c r="Q679" s="30"/>
      <c r="R679" s="30"/>
      <c r="S679" s="30">
        <f t="shared" si="55"/>
        <v>6</v>
      </c>
      <c r="T679" s="30"/>
      <c r="U679" s="31">
        <f t="shared" si="56"/>
        <v>6</v>
      </c>
    </row>
    <row r="680" spans="2:21" x14ac:dyDescent="0.2">
      <c r="B680" s="51"/>
      <c r="C680" s="20" t="s">
        <v>581</v>
      </c>
      <c r="D680" s="52"/>
      <c r="E680" s="52"/>
      <c r="F680" s="19" t="s">
        <v>835</v>
      </c>
      <c r="I680" s="30">
        <f>B$1201</f>
        <v>2014</v>
      </c>
      <c r="J680" s="30" t="str">
        <f>C$1201</f>
        <v>Beijing</v>
      </c>
      <c r="K680" s="30" t="str">
        <f>E$1201</f>
        <v>S</v>
      </c>
      <c r="L680" s="30" t="str">
        <f>D$1201</f>
        <v>Hard</v>
      </c>
      <c r="M680" s="30" t="str">
        <f>$F$1201</f>
        <v>Djokovic, Novak</v>
      </c>
      <c r="N680" s="30" t="str">
        <f>$F$1202</f>
        <v>6-3, 6-4</v>
      </c>
      <c r="O680" s="30"/>
      <c r="P680" s="30"/>
      <c r="Q680" s="30">
        <v>9</v>
      </c>
      <c r="R680" s="30"/>
      <c r="S680" s="30">
        <f t="shared" si="55"/>
        <v>9</v>
      </c>
      <c r="T680" s="30"/>
      <c r="U680" s="31">
        <f t="shared" si="56"/>
        <v>9</v>
      </c>
    </row>
    <row r="681" spans="2:21" x14ac:dyDescent="0.2">
      <c r="B681" s="51">
        <v>1976</v>
      </c>
      <c r="C681" s="19" t="s">
        <v>836</v>
      </c>
      <c r="D681" s="52" t="s">
        <v>582</v>
      </c>
      <c r="E681" s="52" t="s">
        <v>5</v>
      </c>
      <c r="F681" s="19" t="s">
        <v>747</v>
      </c>
      <c r="I681" s="30">
        <f>B$1203</f>
        <v>2014</v>
      </c>
      <c r="J681" s="30" t="str">
        <f>C$1203</f>
        <v>US Open</v>
      </c>
      <c r="K681" s="30" t="str">
        <f>E$1203</f>
        <v>Q</v>
      </c>
      <c r="L681" s="30" t="str">
        <f>D$1203</f>
        <v>Hard</v>
      </c>
      <c r="M681" s="30" t="str">
        <f>$F$1203</f>
        <v>Djokovic, Novak</v>
      </c>
      <c r="N681" s="30" t="str">
        <f>$F$1204</f>
        <v>7-6 (1), 6-7 (1), 6-2, 6-4</v>
      </c>
      <c r="O681" s="30">
        <v>6</v>
      </c>
      <c r="P681" s="30">
        <v>6</v>
      </c>
      <c r="Q681" s="30"/>
      <c r="R681" s="30"/>
      <c r="S681" s="30">
        <f t="shared" si="55"/>
        <v>12</v>
      </c>
      <c r="T681" s="30" t="s">
        <v>565</v>
      </c>
      <c r="U681" s="31">
        <f t="shared" si="56"/>
        <v>24</v>
      </c>
    </row>
    <row r="682" spans="2:21" x14ac:dyDescent="0.2">
      <c r="B682" s="51"/>
      <c r="C682" s="20" t="s">
        <v>587</v>
      </c>
      <c r="D682" s="52"/>
      <c r="E682" s="52"/>
      <c r="F682" s="19" t="s">
        <v>681</v>
      </c>
      <c r="I682" s="30">
        <f>B$1205</f>
        <v>2014</v>
      </c>
      <c r="J682" s="30" t="str">
        <f>C$1205</f>
        <v>ATP World Tour Masters 1000 Miami</v>
      </c>
      <c r="K682" s="30" t="str">
        <f>E$1205</f>
        <v>Q</v>
      </c>
      <c r="L682" s="30" t="str">
        <f>D$1205</f>
        <v>Hard</v>
      </c>
      <c r="M682" s="30" t="str">
        <f>$F$1205</f>
        <v>Djokovic, Novak</v>
      </c>
      <c r="N682" s="30" t="str">
        <f>$F$1206</f>
        <v>7-5, 6-3</v>
      </c>
      <c r="O682" s="30"/>
      <c r="P682" s="30">
        <v>6</v>
      </c>
      <c r="Q682" s="30"/>
      <c r="R682" s="30"/>
      <c r="S682" s="30">
        <f t="shared" si="55"/>
        <v>6</v>
      </c>
      <c r="T682" s="30"/>
      <c r="U682" s="31">
        <f t="shared" si="56"/>
        <v>6</v>
      </c>
    </row>
    <row r="683" spans="2:21" x14ac:dyDescent="0.2">
      <c r="B683" s="51">
        <v>1976</v>
      </c>
      <c r="C683" s="19" t="s">
        <v>837</v>
      </c>
      <c r="D683" s="52" t="s">
        <v>605</v>
      </c>
      <c r="E683" s="52" t="s">
        <v>12</v>
      </c>
      <c r="F683" s="19" t="s">
        <v>747</v>
      </c>
      <c r="I683" s="30">
        <f>B$1207</f>
        <v>2013</v>
      </c>
      <c r="J683" s="30" t="str">
        <f>C$1207</f>
        <v>Wimbledon</v>
      </c>
      <c r="K683" s="30" t="str">
        <f>E$1207</f>
        <v>F</v>
      </c>
      <c r="L683" s="30" t="str">
        <f>D$1207</f>
        <v>Grass</v>
      </c>
      <c r="M683" s="30" t="str">
        <f>$F$1207</f>
        <v>Murray, Andy</v>
      </c>
      <c r="N683" s="30" t="str">
        <f>$F$1208</f>
        <v>6-4, 7-5, 6-4</v>
      </c>
      <c r="O683" s="30"/>
      <c r="P683" s="30"/>
      <c r="Q683" s="30"/>
      <c r="R683" s="30">
        <v>12</v>
      </c>
      <c r="S683" s="30">
        <f t="shared" si="55"/>
        <v>12</v>
      </c>
      <c r="T683" s="30" t="s">
        <v>565</v>
      </c>
      <c r="U683" s="31">
        <f t="shared" si="56"/>
        <v>24</v>
      </c>
    </row>
    <row r="684" spans="2:21" x14ac:dyDescent="0.2">
      <c r="B684" s="51"/>
      <c r="C684" s="20" t="s">
        <v>617</v>
      </c>
      <c r="D684" s="52"/>
      <c r="E684" s="52"/>
      <c r="F684" s="19" t="s">
        <v>838</v>
      </c>
      <c r="I684" s="30">
        <f>B$1209</f>
        <v>2013</v>
      </c>
      <c r="J684" s="30" t="str">
        <f>C$1209</f>
        <v>Australian Open</v>
      </c>
      <c r="K684" s="30" t="str">
        <f>E$1209</f>
        <v>F</v>
      </c>
      <c r="L684" s="30" t="str">
        <f>D$1209</f>
        <v>Hard</v>
      </c>
      <c r="M684" s="30" t="str">
        <f>$F$1209</f>
        <v>Djokovic, Novak</v>
      </c>
      <c r="N684" s="30" t="str">
        <f>$F$1210</f>
        <v>6-7 (2), 7-6 (3), 6-3, 6-2</v>
      </c>
      <c r="O684" s="30">
        <v>6</v>
      </c>
      <c r="P684" s="30"/>
      <c r="Q684" s="30"/>
      <c r="R684" s="30">
        <v>12</v>
      </c>
      <c r="S684" s="30">
        <f t="shared" si="55"/>
        <v>18</v>
      </c>
      <c r="T684" s="30" t="s">
        <v>565</v>
      </c>
      <c r="U684" s="31">
        <f t="shared" si="56"/>
        <v>36</v>
      </c>
    </row>
    <row r="685" spans="2:21" x14ac:dyDescent="0.2">
      <c r="B685" s="51">
        <v>1975</v>
      </c>
      <c r="C685" s="19" t="s">
        <v>682</v>
      </c>
      <c r="D685" s="52" t="s">
        <v>582</v>
      </c>
      <c r="E685" s="52" t="s">
        <v>5</v>
      </c>
      <c r="F685" s="19" t="s">
        <v>747</v>
      </c>
      <c r="I685" s="30">
        <f>B$1211</f>
        <v>2012</v>
      </c>
      <c r="J685" s="30" t="str">
        <f>C$1211</f>
        <v>Barclays ATP World Tour Finals</v>
      </c>
      <c r="K685" s="30" t="str">
        <f>E$1211</f>
        <v>RR</v>
      </c>
      <c r="L685" s="30" t="str">
        <f>D$1211</f>
        <v>Hard</v>
      </c>
      <c r="M685" s="30" t="str">
        <f>$F$1211</f>
        <v>Djokovic, Novak</v>
      </c>
      <c r="N685" s="30" t="str">
        <f>$F$1212</f>
        <v>4-6, 6-3, 7-5</v>
      </c>
      <c r="O685" s="30"/>
      <c r="P685" s="30"/>
      <c r="Q685" s="30"/>
      <c r="R685" s="30"/>
      <c r="S685" s="30">
        <f t="shared" si="55"/>
        <v>0</v>
      </c>
      <c r="T685" s="30" t="s">
        <v>565</v>
      </c>
      <c r="U685" s="31">
        <f t="shared" si="56"/>
        <v>0</v>
      </c>
    </row>
    <row r="686" spans="2:21" x14ac:dyDescent="0.2">
      <c r="B686" s="51"/>
      <c r="C686" s="20" t="s">
        <v>639</v>
      </c>
      <c r="D686" s="52"/>
      <c r="E686" s="52"/>
      <c r="F686" s="19" t="s">
        <v>817</v>
      </c>
      <c r="I686" s="30">
        <f>B$1213</f>
        <v>2012</v>
      </c>
      <c r="J686" s="30" t="str">
        <f>C$1213</f>
        <v>ATP World Tour Masters 1000 Shanghai</v>
      </c>
      <c r="K686" s="30" t="str">
        <f>E$1213</f>
        <v>F</v>
      </c>
      <c r="L686" s="30" t="str">
        <f>D$1213</f>
        <v>Hard</v>
      </c>
      <c r="M686" s="30" t="str">
        <f>$F$1213</f>
        <v>Djokovic, Novak</v>
      </c>
      <c r="N686" s="30" t="str">
        <f>$F$1214</f>
        <v>5-7, 7-6 (11), 6-3</v>
      </c>
      <c r="O686" s="30">
        <v>3</v>
      </c>
      <c r="P686" s="30"/>
      <c r="Q686" s="30"/>
      <c r="R686" s="30">
        <v>12</v>
      </c>
      <c r="S686" s="30">
        <f t="shared" si="55"/>
        <v>15</v>
      </c>
      <c r="T686" s="30"/>
      <c r="U686" s="31">
        <f t="shared" si="56"/>
        <v>15</v>
      </c>
    </row>
    <row r="687" spans="2:21" x14ac:dyDescent="0.2">
      <c r="B687" s="51">
        <v>1975</v>
      </c>
      <c r="C687" s="19" t="s">
        <v>580</v>
      </c>
      <c r="D687" s="52" t="s">
        <v>585</v>
      </c>
      <c r="E687" s="52" t="s">
        <v>5</v>
      </c>
      <c r="F687" s="19" t="s">
        <v>747</v>
      </c>
      <c r="I687" s="30">
        <f>B$1215</f>
        <v>2012</v>
      </c>
      <c r="J687" s="30" t="str">
        <f>C$1215</f>
        <v>US Open</v>
      </c>
      <c r="K687" s="30" t="str">
        <f>E$1215</f>
        <v>F</v>
      </c>
      <c r="L687" s="30" t="str">
        <f>D$1215</f>
        <v>Hard</v>
      </c>
      <c r="M687" s="30" t="str">
        <f>$F$1215</f>
        <v>Murray, Andy</v>
      </c>
      <c r="N687" s="30" t="str">
        <f>$F$1216</f>
        <v>7-6 (10), 7-5, 2-6, 3-6, 6-2</v>
      </c>
      <c r="O687" s="30">
        <v>3</v>
      </c>
      <c r="P687" s="30"/>
      <c r="Q687" s="30"/>
      <c r="R687" s="30">
        <v>12</v>
      </c>
      <c r="S687" s="30">
        <f t="shared" si="55"/>
        <v>15</v>
      </c>
      <c r="T687" s="30" t="s">
        <v>565</v>
      </c>
      <c r="U687" s="31">
        <f t="shared" si="56"/>
        <v>30</v>
      </c>
    </row>
    <row r="688" spans="2:21" x14ac:dyDescent="0.2">
      <c r="B688" s="51"/>
      <c r="C688" s="20" t="s">
        <v>581</v>
      </c>
      <c r="D688" s="52"/>
      <c r="E688" s="52"/>
      <c r="F688" s="19" t="s">
        <v>839</v>
      </c>
      <c r="I688" s="30">
        <f>B$1217</f>
        <v>2012</v>
      </c>
      <c r="J688" s="30" t="str">
        <f>C$1217</f>
        <v>London Olympics</v>
      </c>
      <c r="K688" s="30" t="str">
        <f>E$1217</f>
        <v>S</v>
      </c>
      <c r="L688" s="30" t="str">
        <f>D$1217</f>
        <v>Grass</v>
      </c>
      <c r="M688" s="30" t="str">
        <f>$F$1217</f>
        <v>Murray, Andy</v>
      </c>
      <c r="N688" s="30" t="str">
        <f>$F$1218</f>
        <v>7-5, 7-5 </v>
      </c>
      <c r="O688" s="30"/>
      <c r="P688" s="30"/>
      <c r="Q688" s="30">
        <v>9</v>
      </c>
      <c r="R688" s="30"/>
      <c r="S688" s="30">
        <f t="shared" si="55"/>
        <v>9</v>
      </c>
      <c r="T688" s="30"/>
      <c r="U688" s="31">
        <f t="shared" si="56"/>
        <v>9</v>
      </c>
    </row>
    <row r="689" spans="2:22" x14ac:dyDescent="0.2">
      <c r="B689" s="51">
        <v>1974</v>
      </c>
      <c r="C689" s="19" t="s">
        <v>632</v>
      </c>
      <c r="D689" s="52" t="s">
        <v>585</v>
      </c>
      <c r="E689" s="52" t="s">
        <v>12</v>
      </c>
      <c r="F689" s="19" t="s">
        <v>747</v>
      </c>
      <c r="I689" s="30">
        <f>B$1219</f>
        <v>2012</v>
      </c>
      <c r="J689" s="30" t="str">
        <f>C$1219</f>
        <v>ATP World Tour Masters 1000 Miami</v>
      </c>
      <c r="K689" s="30" t="str">
        <f>E$1219</f>
        <v>F</v>
      </c>
      <c r="L689" s="30" t="str">
        <f>D$1219</f>
        <v>Hard</v>
      </c>
      <c r="M689" s="30" t="str">
        <f>$F$1219</f>
        <v>Djokovic, Novak</v>
      </c>
      <c r="N689" s="30" t="str">
        <f>$F$1220</f>
        <v>6-1, 7-6 (4)</v>
      </c>
      <c r="O689" s="30">
        <v>3</v>
      </c>
      <c r="P689" s="30"/>
      <c r="Q689" s="30"/>
      <c r="R689" s="30">
        <v>12</v>
      </c>
      <c r="S689" s="30">
        <f t="shared" si="55"/>
        <v>15</v>
      </c>
      <c r="T689" s="30"/>
      <c r="U689" s="31">
        <f t="shared" si="56"/>
        <v>15</v>
      </c>
    </row>
    <row r="690" spans="2:22" x14ac:dyDescent="0.2">
      <c r="B690" s="51"/>
      <c r="C690" s="20" t="s">
        <v>633</v>
      </c>
      <c r="D690" s="52"/>
      <c r="E690" s="52"/>
      <c r="F690" s="19" t="s">
        <v>840</v>
      </c>
      <c r="I690" s="30">
        <f>B$1221</f>
        <v>2012</v>
      </c>
      <c r="J690" s="30" t="str">
        <f>C$1221</f>
        <v>Dubai</v>
      </c>
      <c r="K690" s="30" t="str">
        <f>E$1221</f>
        <v>S</v>
      </c>
      <c r="L690" s="30" t="str">
        <f>D$1221</f>
        <v>Hard</v>
      </c>
      <c r="M690" s="30" t="str">
        <f>$F$1221</f>
        <v>Murray, Andy</v>
      </c>
      <c r="N690" s="30" t="str">
        <f>$F$1222</f>
        <v>6-2, 7-5</v>
      </c>
      <c r="O690" s="30"/>
      <c r="P690" s="30"/>
      <c r="Q690" s="30">
        <v>9</v>
      </c>
      <c r="R690" s="30"/>
      <c r="S690" s="30">
        <f t="shared" si="55"/>
        <v>9</v>
      </c>
      <c r="T690" s="30"/>
      <c r="U690" s="31">
        <f t="shared" si="56"/>
        <v>9</v>
      </c>
    </row>
    <row r="691" spans="2:22" x14ac:dyDescent="0.2">
      <c r="B691" s="51">
        <v>1973</v>
      </c>
      <c r="C691" s="19" t="s">
        <v>682</v>
      </c>
      <c r="D691" s="52" t="s">
        <v>582</v>
      </c>
      <c r="E691" s="52" t="s">
        <v>5</v>
      </c>
      <c r="F691" s="19" t="s">
        <v>819</v>
      </c>
      <c r="I691" s="30">
        <f>B$1223</f>
        <v>2012</v>
      </c>
      <c r="J691" s="30" t="str">
        <f>C$1223</f>
        <v>Australian Open</v>
      </c>
      <c r="K691" s="30" t="str">
        <f>E$1223</f>
        <v>S</v>
      </c>
      <c r="L691" s="30" t="str">
        <f>D$1223</f>
        <v>Hard</v>
      </c>
      <c r="M691" s="30" t="str">
        <f>$F$1223</f>
        <v>Djokovic, Novak</v>
      </c>
      <c r="N691" s="30" t="str">
        <f>$F$1224</f>
        <v>6-3, 3-6, 6-7 (4), 6-1, 7-5</v>
      </c>
      <c r="O691" s="30">
        <v>3</v>
      </c>
      <c r="P691" s="30"/>
      <c r="Q691" s="30">
        <v>9</v>
      </c>
      <c r="R691" s="30"/>
      <c r="S691" s="30">
        <f t="shared" si="55"/>
        <v>12</v>
      </c>
      <c r="T691" s="30" t="s">
        <v>565</v>
      </c>
      <c r="U691" s="31">
        <f t="shared" si="56"/>
        <v>24</v>
      </c>
    </row>
    <row r="692" spans="2:22" x14ac:dyDescent="0.2">
      <c r="B692" s="51"/>
      <c r="C692" s="20" t="s">
        <v>639</v>
      </c>
      <c r="D692" s="52"/>
      <c r="E692" s="52"/>
      <c r="F692" s="20" t="s">
        <v>841</v>
      </c>
      <c r="I692" s="30">
        <f>B$1225</f>
        <v>2011</v>
      </c>
      <c r="J692" s="30" t="str">
        <f>C$1225</f>
        <v>ATP World Tour Masters 1000 Cincinnati</v>
      </c>
      <c r="K692" s="30" t="str">
        <f>E$1225</f>
        <v>F</v>
      </c>
      <c r="L692" s="30" t="str">
        <f>D$1225</f>
        <v>Hard</v>
      </c>
      <c r="M692" s="30" t="str">
        <f>$F$1225</f>
        <v>Murray, Andy</v>
      </c>
      <c r="N692" s="30" t="str">
        <f>$F$1226</f>
        <v>6-4, 3-0 RET</v>
      </c>
      <c r="O692" s="30"/>
      <c r="P692" s="30"/>
      <c r="Q692" s="30"/>
      <c r="R692" s="30">
        <v>12</v>
      </c>
      <c r="S692" s="30">
        <f t="shared" si="55"/>
        <v>12</v>
      </c>
      <c r="T692" s="30"/>
      <c r="U692" s="31">
        <f t="shared" si="56"/>
        <v>12</v>
      </c>
    </row>
    <row r="693" spans="2:22" x14ac:dyDescent="0.2">
      <c r="I693" s="30">
        <f>B$1227</f>
        <v>2011</v>
      </c>
      <c r="J693" s="30" t="str">
        <f>C$1227</f>
        <v>ATP World Tour Masters 1000 Rome</v>
      </c>
      <c r="K693" s="30" t="str">
        <f>E$1227</f>
        <v>S</v>
      </c>
      <c r="L693" s="30" t="str">
        <f>D$1227</f>
        <v>Clay</v>
      </c>
      <c r="M693" s="30" t="str">
        <f>$F$1227</f>
        <v>Djokovic, Novak</v>
      </c>
      <c r="N693" s="30" t="str">
        <f>$F$1228</f>
        <v>6-1, 3-6, 7-6 (2)</v>
      </c>
      <c r="O693" s="30">
        <v>3</v>
      </c>
      <c r="P693" s="30"/>
      <c r="Q693" s="30">
        <v>9</v>
      </c>
      <c r="R693" s="30"/>
      <c r="S693" s="30">
        <f t="shared" si="55"/>
        <v>12</v>
      </c>
      <c r="T693" s="30"/>
      <c r="U693" s="31">
        <f t="shared" si="56"/>
        <v>12</v>
      </c>
    </row>
    <row r="694" spans="2:22" x14ac:dyDescent="0.2">
      <c r="I694" s="30">
        <f>B$1229</f>
        <v>2011</v>
      </c>
      <c r="J694" s="30" t="str">
        <f>C$1229</f>
        <v>Australian Open</v>
      </c>
      <c r="K694" s="30" t="str">
        <f>E$1229</f>
        <v>F</v>
      </c>
      <c r="L694" s="30" t="str">
        <f>D$1229</f>
        <v>Hard</v>
      </c>
      <c r="M694" s="30" t="str">
        <f>$F$1229</f>
        <v>Djokovic, Novak</v>
      </c>
      <c r="N694" s="30" t="str">
        <f>$F$1230</f>
        <v>6-4, 6-2, 6-3</v>
      </c>
      <c r="O694" s="30"/>
      <c r="P694" s="30"/>
      <c r="Q694" s="30"/>
      <c r="R694" s="30">
        <v>12</v>
      </c>
      <c r="S694" s="30">
        <f t="shared" si="55"/>
        <v>12</v>
      </c>
      <c r="T694" s="30" t="s">
        <v>565</v>
      </c>
      <c r="U694" s="31">
        <f t="shared" si="56"/>
        <v>24</v>
      </c>
    </row>
    <row r="695" spans="2:22" x14ac:dyDescent="0.2">
      <c r="B695" s="19" t="s">
        <v>844</v>
      </c>
      <c r="I695" s="30">
        <f>B$1231</f>
        <v>2009</v>
      </c>
      <c r="J695" s="30" t="str">
        <f>C$1231</f>
        <v>ATP World Tour Masters 1000 Miami</v>
      </c>
      <c r="K695" s="30" t="str">
        <f>E$1231</f>
        <v>F</v>
      </c>
      <c r="L695" s="30" t="str">
        <f>D$1231</f>
        <v>Hard</v>
      </c>
      <c r="M695" s="30" t="str">
        <f>$F$1231</f>
        <v>Murray, Andy</v>
      </c>
      <c r="N695" s="30" t="str">
        <f>$F$1232</f>
        <v>6-2, 7-5</v>
      </c>
      <c r="O695" s="30"/>
      <c r="P695" s="30"/>
      <c r="Q695" s="30"/>
      <c r="R695" s="30">
        <v>12</v>
      </c>
      <c r="S695" s="30">
        <f t="shared" si="55"/>
        <v>12</v>
      </c>
      <c r="T695" s="30"/>
      <c r="U695" s="31">
        <f t="shared" si="56"/>
        <v>12</v>
      </c>
    </row>
    <row r="696" spans="2:22" x14ac:dyDescent="0.2">
      <c r="B696" s="51">
        <v>1981</v>
      </c>
      <c r="C696" s="19" t="s">
        <v>580</v>
      </c>
      <c r="D696" s="52" t="s">
        <v>582</v>
      </c>
      <c r="E696" s="52" t="s">
        <v>12</v>
      </c>
      <c r="F696" s="19" t="s">
        <v>745</v>
      </c>
      <c r="I696" s="30">
        <f>B$1233</f>
        <v>2008</v>
      </c>
      <c r="J696" s="30" t="str">
        <f>C$1233</f>
        <v>ATP Masters Series Cincinnati</v>
      </c>
      <c r="K696" s="30" t="str">
        <f>E$1233</f>
        <v>F</v>
      </c>
      <c r="L696" s="30" t="str">
        <f>D$1233</f>
        <v>Hard</v>
      </c>
      <c r="M696" s="30" t="str">
        <f>$F$1233</f>
        <v>Murray, Andy</v>
      </c>
      <c r="N696" s="30" t="str">
        <f>$F$1234</f>
        <v>7-6 (4), 7-6 (5)</v>
      </c>
      <c r="O696" s="30">
        <v>6</v>
      </c>
      <c r="P696" s="30"/>
      <c r="Q696" s="30"/>
      <c r="R696" s="30">
        <v>12</v>
      </c>
      <c r="S696" s="30">
        <f t="shared" si="55"/>
        <v>18</v>
      </c>
      <c r="T696" s="30"/>
      <c r="U696" s="31">
        <f t="shared" si="56"/>
        <v>18</v>
      </c>
    </row>
    <row r="697" spans="2:22" x14ac:dyDescent="0.2">
      <c r="B697" s="51"/>
      <c r="C697" s="20" t="s">
        <v>581</v>
      </c>
      <c r="D697" s="52"/>
      <c r="E697" s="52"/>
      <c r="F697" s="19" t="s">
        <v>845</v>
      </c>
      <c r="I697" s="30">
        <f>B$1235</f>
        <v>2008</v>
      </c>
      <c r="J697" s="30" t="str">
        <f>C$1235</f>
        <v>ATP Masters Series Canada</v>
      </c>
      <c r="K697" s="30" t="str">
        <f>E$1235</f>
        <v>Q</v>
      </c>
      <c r="L697" s="30" t="str">
        <f>D$1235</f>
        <v>Hard</v>
      </c>
      <c r="M697" s="30" t="str">
        <f>$F$1235</f>
        <v>Murray, Andy</v>
      </c>
      <c r="N697" s="30" t="str">
        <f>$F$1236</f>
        <v>6-3, 7-6 (3)</v>
      </c>
      <c r="O697" s="30">
        <v>3</v>
      </c>
      <c r="P697" s="30">
        <v>6</v>
      </c>
      <c r="Q697" s="30"/>
      <c r="R697" s="30"/>
      <c r="S697" s="30">
        <f t="shared" si="55"/>
        <v>9</v>
      </c>
      <c r="T697" s="30"/>
      <c r="U697" s="31">
        <f t="shared" si="56"/>
        <v>9</v>
      </c>
    </row>
    <row r="698" spans="2:22" x14ac:dyDescent="0.2">
      <c r="B698" s="51">
        <v>1981</v>
      </c>
      <c r="C698" s="19" t="s">
        <v>597</v>
      </c>
      <c r="D698" s="52" t="s">
        <v>599</v>
      </c>
      <c r="E698" s="52" t="s">
        <v>12</v>
      </c>
      <c r="F698" s="19" t="s">
        <v>745</v>
      </c>
      <c r="I698" s="30">
        <f>B$1237</f>
        <v>2008</v>
      </c>
      <c r="J698" s="30" t="str">
        <f>C$1237</f>
        <v>ATP Masters Series Monte Carlo</v>
      </c>
      <c r="K698" s="30" t="str">
        <f>E$1237</f>
        <v>R16</v>
      </c>
      <c r="L698" s="30" t="str">
        <f>D$1237</f>
        <v>Clay</v>
      </c>
      <c r="M698" s="30" t="str">
        <f>$F$1237</f>
        <v>Djokovic, Novak</v>
      </c>
      <c r="N698" s="30" t="str">
        <f>$F$1238</f>
        <v>6-0, 6-4</v>
      </c>
      <c r="O698" s="30"/>
      <c r="P698" s="30"/>
      <c r="Q698" s="30"/>
      <c r="R698" s="30"/>
      <c r="S698" s="30">
        <f t="shared" si="55"/>
        <v>0</v>
      </c>
      <c r="T698" s="30"/>
      <c r="U698" s="31">
        <f t="shared" si="56"/>
        <v>0</v>
      </c>
    </row>
    <row r="699" spans="2:22" x14ac:dyDescent="0.2">
      <c r="B699" s="51"/>
      <c r="C699" s="20" t="s">
        <v>598</v>
      </c>
      <c r="D699" s="52"/>
      <c r="E699" s="52"/>
      <c r="F699" s="19" t="s">
        <v>846</v>
      </c>
      <c r="I699" s="30">
        <f>B$1239</f>
        <v>2007</v>
      </c>
      <c r="J699" s="30" t="str">
        <f>C$1239</f>
        <v>ATP Masters Series Miami</v>
      </c>
      <c r="K699" s="30" t="str">
        <f>E$1239</f>
        <v>S</v>
      </c>
      <c r="L699" s="30" t="str">
        <f>D$1239</f>
        <v>Hard</v>
      </c>
      <c r="M699" s="30" t="str">
        <f>$F$1239</f>
        <v>Djokovic, Novak</v>
      </c>
      <c r="N699" s="30" t="str">
        <f>$F$1240</f>
        <v>6-1, 6-0</v>
      </c>
      <c r="O699" s="30"/>
      <c r="P699" s="30"/>
      <c r="Q699" s="30">
        <v>9</v>
      </c>
      <c r="R699" s="30"/>
      <c r="S699" s="30">
        <f t="shared" si="55"/>
        <v>9</v>
      </c>
      <c r="T699" s="30"/>
      <c r="U699" s="31">
        <f t="shared" si="56"/>
        <v>9</v>
      </c>
    </row>
    <row r="700" spans="2:22" x14ac:dyDescent="0.2">
      <c r="B700" s="51">
        <v>1981</v>
      </c>
      <c r="C700" s="19" t="s">
        <v>843</v>
      </c>
      <c r="D700" s="52" t="s">
        <v>605</v>
      </c>
      <c r="E700" s="52" t="s">
        <v>12</v>
      </c>
      <c r="F700" s="19" t="s">
        <v>745</v>
      </c>
      <c r="I700" s="30">
        <f>B$1241</f>
        <v>2007</v>
      </c>
      <c r="J700" s="30" t="str">
        <f>C$1241</f>
        <v>ATP Masters Series Indian Wells</v>
      </c>
      <c r="K700" s="30" t="str">
        <f>E$1241</f>
        <v>S</v>
      </c>
      <c r="L700" s="30" t="str">
        <f>D$1241</f>
        <v>Hard</v>
      </c>
      <c r="M700" s="30" t="str">
        <f>$F$1241</f>
        <v>Djokovic, Novak</v>
      </c>
      <c r="N700" s="30" t="str">
        <f>$F$1242</f>
        <v>6-2, 6-3</v>
      </c>
      <c r="O700" s="30"/>
      <c r="P700" s="30"/>
      <c r="Q700" s="30">
        <v>9</v>
      </c>
      <c r="R700" s="30"/>
      <c r="S700" s="30">
        <f t="shared" si="55"/>
        <v>9</v>
      </c>
      <c r="T700" s="30"/>
      <c r="U700" s="31">
        <f t="shared" si="56"/>
        <v>9</v>
      </c>
    </row>
    <row r="701" spans="2:22" x14ac:dyDescent="0.2">
      <c r="B701" s="51"/>
      <c r="C701" s="20" t="s">
        <v>619</v>
      </c>
      <c r="D701" s="52"/>
      <c r="E701" s="52"/>
      <c r="F701" s="19" t="s">
        <v>847</v>
      </c>
      <c r="I701" s="30">
        <f>B$1243</f>
        <v>2006</v>
      </c>
      <c r="J701" s="30" t="str">
        <f>C$1243</f>
        <v>ATP Masters Series Madrid</v>
      </c>
      <c r="K701" s="30" t="str">
        <f>E$1243</f>
        <v>R16</v>
      </c>
      <c r="L701" s="30" t="str">
        <f>D$1243</f>
        <v>Hard</v>
      </c>
      <c r="M701" s="30" t="str">
        <f>$F$1243</f>
        <v>Djokovic, Novak</v>
      </c>
      <c r="N701" s="30" t="str">
        <f>$F$1244</f>
        <v>1-6, 7-5, 6-3</v>
      </c>
      <c r="O701" s="30"/>
      <c r="P701" s="30"/>
      <c r="Q701" s="30"/>
      <c r="R701" s="30"/>
      <c r="S701" s="30">
        <f t="shared" si="55"/>
        <v>0</v>
      </c>
      <c r="T701" s="30"/>
      <c r="U701" s="31">
        <f t="shared" si="56"/>
        <v>0</v>
      </c>
      <c r="V701" s="33">
        <f>SUM(U672:U701)</f>
        <v>423</v>
      </c>
    </row>
    <row r="702" spans="2:22" x14ac:dyDescent="0.2">
      <c r="B702" s="51">
        <v>1980</v>
      </c>
      <c r="C702" s="19" t="s">
        <v>665</v>
      </c>
      <c r="D702" s="52" t="s">
        <v>605</v>
      </c>
      <c r="E702" s="52" t="s">
        <v>594</v>
      </c>
      <c r="F702" s="19" t="s">
        <v>819</v>
      </c>
    </row>
    <row r="703" spans="2:22" x14ac:dyDescent="0.2">
      <c r="B703" s="51"/>
      <c r="C703" s="20" t="s">
        <v>581</v>
      </c>
      <c r="D703" s="52"/>
      <c r="E703" s="52"/>
      <c r="F703" s="19" t="s">
        <v>848</v>
      </c>
      <c r="I703" s="19" t="str">
        <f>B$1247</f>
        <v>Rafael Nadal vs. Andy Murray (Nadal leads, 16-6)</v>
      </c>
    </row>
    <row r="704" spans="2:22" x14ac:dyDescent="0.2">
      <c r="B704" s="51">
        <v>1980</v>
      </c>
      <c r="C704" s="19" t="s">
        <v>682</v>
      </c>
      <c r="D704" s="52" t="s">
        <v>605</v>
      </c>
      <c r="E704" s="52" t="s">
        <v>12</v>
      </c>
      <c r="F704" s="19" t="s">
        <v>819</v>
      </c>
      <c r="I704" s="30">
        <f>B$1248</f>
        <v>2015</v>
      </c>
      <c r="J704" s="30" t="str">
        <f>C$1248</f>
        <v>Barclays ATP World Tour Finals</v>
      </c>
      <c r="K704" s="30" t="str">
        <f>E$1248</f>
        <v>RR</v>
      </c>
      <c r="L704" s="30" t="str">
        <f>D$1248</f>
        <v>Hard</v>
      </c>
      <c r="M704" s="30" t="str">
        <f>F$1248</f>
        <v>Nadal, Rafael</v>
      </c>
      <c r="N704" s="30" t="str">
        <f>F$1249</f>
        <v>6-4, 6-1</v>
      </c>
      <c r="O704" s="30"/>
      <c r="P704" s="30"/>
      <c r="Q704" s="30"/>
      <c r="R704" s="30"/>
      <c r="S704" s="30">
        <f t="shared" ref="S704:S725" si="57">SUM(O704:R704)</f>
        <v>0</v>
      </c>
      <c r="T704" s="30" t="s">
        <v>565</v>
      </c>
      <c r="U704" s="31">
        <f t="shared" ref="U704:U725" si="58">IF(T704="Yes",S704*2,S704)</f>
        <v>0</v>
      </c>
    </row>
    <row r="705" spans="2:21" x14ac:dyDescent="0.2">
      <c r="B705" s="51"/>
      <c r="C705" s="20" t="s">
        <v>639</v>
      </c>
      <c r="D705" s="52"/>
      <c r="E705" s="52"/>
      <c r="F705" s="19" t="s">
        <v>777</v>
      </c>
      <c r="I705" s="30">
        <f>B$1250</f>
        <v>2015</v>
      </c>
      <c r="J705" s="30" t="str">
        <f>C$1250</f>
        <v>ATP World Tour Masters 1000 Madrid</v>
      </c>
      <c r="K705" s="30" t="str">
        <f>E$1250</f>
        <v>F</v>
      </c>
      <c r="L705" s="30" t="str">
        <f>D$1250</f>
        <v>Clay</v>
      </c>
      <c r="M705" s="30" t="str">
        <f>F$1250</f>
        <v>Murray, Andy</v>
      </c>
      <c r="N705" s="30" t="str">
        <f>F$1251</f>
        <v>6-3, 6-2</v>
      </c>
      <c r="O705" s="30"/>
      <c r="P705" s="30"/>
      <c r="Q705" s="30"/>
      <c r="R705" s="30">
        <v>12</v>
      </c>
      <c r="S705" s="30">
        <f t="shared" si="57"/>
        <v>12</v>
      </c>
      <c r="T705" s="30"/>
      <c r="U705" s="31">
        <f t="shared" si="58"/>
        <v>12</v>
      </c>
    </row>
    <row r="706" spans="2:21" x14ac:dyDescent="0.2">
      <c r="B706" s="51">
        <v>1980</v>
      </c>
      <c r="C706" s="19" t="s">
        <v>580</v>
      </c>
      <c r="D706" s="52" t="s">
        <v>582</v>
      </c>
      <c r="E706" s="52" t="s">
        <v>12</v>
      </c>
      <c r="F706" s="19" t="s">
        <v>745</v>
      </c>
      <c r="I706" s="30">
        <f>B$1252</f>
        <v>2014</v>
      </c>
      <c r="J706" s="30" t="str">
        <f>C$1252</f>
        <v>French Open</v>
      </c>
      <c r="K706" s="30" t="str">
        <f>E$1252</f>
        <v>S</v>
      </c>
      <c r="L706" s="30" t="str">
        <f>D$1252</f>
        <v>Clay</v>
      </c>
      <c r="M706" s="30" t="str">
        <f>F$1252</f>
        <v>Nadal, Rafael</v>
      </c>
      <c r="N706" s="30" t="str">
        <f>F$1253</f>
        <v>6-3, 6-2, 6-1</v>
      </c>
      <c r="O706" s="30"/>
      <c r="P706" s="30"/>
      <c r="Q706" s="30">
        <v>9</v>
      </c>
      <c r="R706" s="30"/>
      <c r="S706" s="30">
        <f t="shared" si="57"/>
        <v>9</v>
      </c>
      <c r="T706" s="30" t="s">
        <v>565</v>
      </c>
      <c r="U706" s="31">
        <f t="shared" si="58"/>
        <v>18</v>
      </c>
    </row>
    <row r="707" spans="2:21" x14ac:dyDescent="0.2">
      <c r="B707" s="51"/>
      <c r="C707" s="20" t="s">
        <v>581</v>
      </c>
      <c r="D707" s="52"/>
      <c r="E707" s="52"/>
      <c r="F707" s="19" t="s">
        <v>849</v>
      </c>
      <c r="I707" s="30">
        <f>B$1254</f>
        <v>2014</v>
      </c>
      <c r="J707" s="30" t="str">
        <f>C$1254</f>
        <v>ATP World Tour Masters 1000 Rome</v>
      </c>
      <c r="K707" s="30" t="str">
        <f>E$1254</f>
        <v>Q</v>
      </c>
      <c r="L707" s="30" t="str">
        <f>D$1254</f>
        <v>Clay</v>
      </c>
      <c r="M707" s="30" t="str">
        <f>F$1254</f>
        <v>Nadal, Rafael</v>
      </c>
      <c r="N707" s="30" t="str">
        <f>F$1255</f>
        <v>1-6, 6-3, 7-5</v>
      </c>
      <c r="O707" s="30"/>
      <c r="P707" s="30">
        <v>6</v>
      </c>
      <c r="Q707" s="30"/>
      <c r="R707" s="30"/>
      <c r="S707" s="30">
        <f t="shared" si="57"/>
        <v>6</v>
      </c>
      <c r="T707" s="30"/>
      <c r="U707" s="31">
        <f t="shared" si="58"/>
        <v>6</v>
      </c>
    </row>
    <row r="708" spans="2:21" x14ac:dyDescent="0.2">
      <c r="B708" s="51">
        <v>1980</v>
      </c>
      <c r="C708" s="19" t="s">
        <v>597</v>
      </c>
      <c r="D708" s="52" t="s">
        <v>599</v>
      </c>
      <c r="E708" s="52" t="s">
        <v>12</v>
      </c>
      <c r="F708" s="19" t="s">
        <v>819</v>
      </c>
      <c r="I708" s="30">
        <f>B$1256</f>
        <v>2011</v>
      </c>
      <c r="J708" s="30" t="str">
        <f>C$1256</f>
        <v>Tokyo</v>
      </c>
      <c r="K708" s="30" t="str">
        <f>E$1256</f>
        <v>F</v>
      </c>
      <c r="L708" s="30" t="str">
        <f>D$1256</f>
        <v>Hard</v>
      </c>
      <c r="M708" s="30" t="str">
        <f>F$1256</f>
        <v>Murray, Andy</v>
      </c>
      <c r="N708" s="30" t="str">
        <f>F$1257</f>
        <v>3-6, 6-2, 6-0</v>
      </c>
      <c r="O708" s="30"/>
      <c r="P708" s="30"/>
      <c r="Q708" s="30"/>
      <c r="R708" s="30">
        <v>12</v>
      </c>
      <c r="S708" s="30">
        <f t="shared" si="57"/>
        <v>12</v>
      </c>
      <c r="T708" s="30"/>
      <c r="U708" s="31">
        <f t="shared" si="58"/>
        <v>12</v>
      </c>
    </row>
    <row r="709" spans="2:21" x14ac:dyDescent="0.2">
      <c r="B709" s="51"/>
      <c r="C709" s="20" t="s">
        <v>598</v>
      </c>
      <c r="D709" s="52"/>
      <c r="E709" s="52"/>
      <c r="F709" s="19" t="s">
        <v>850</v>
      </c>
      <c r="I709" s="30">
        <f>B$1258</f>
        <v>2011</v>
      </c>
      <c r="J709" s="30" t="str">
        <f>C$1258</f>
        <v>US Open</v>
      </c>
      <c r="K709" s="30" t="str">
        <f>E$1258</f>
        <v>S</v>
      </c>
      <c r="L709" s="30" t="str">
        <f>D$1258</f>
        <v>Hard</v>
      </c>
      <c r="M709" s="30" t="str">
        <f>F$1258</f>
        <v>Nadal, Rafael</v>
      </c>
      <c r="N709" s="30" t="str">
        <f>F$1259</f>
        <v>6-4, 6-2, 3-6, 6-2</v>
      </c>
      <c r="O709" s="30"/>
      <c r="P709" s="30"/>
      <c r="Q709" s="30">
        <v>9</v>
      </c>
      <c r="R709" s="30"/>
      <c r="S709" s="30">
        <f t="shared" si="57"/>
        <v>9</v>
      </c>
      <c r="T709" s="30" t="s">
        <v>565</v>
      </c>
      <c r="U709" s="31">
        <f t="shared" si="58"/>
        <v>18</v>
      </c>
    </row>
    <row r="710" spans="2:21" x14ac:dyDescent="0.2">
      <c r="B710" s="51">
        <v>1979</v>
      </c>
      <c r="C710" s="19" t="s">
        <v>665</v>
      </c>
      <c r="D710" s="52" t="s">
        <v>605</v>
      </c>
      <c r="E710" s="52" t="s">
        <v>5</v>
      </c>
      <c r="F710" s="19" t="s">
        <v>819</v>
      </c>
      <c r="I710" s="30">
        <f>B$1260</f>
        <v>2011</v>
      </c>
      <c r="J710" s="30" t="str">
        <f>C$1260</f>
        <v>Wimbledon</v>
      </c>
      <c r="K710" s="30" t="str">
        <f>E$1260</f>
        <v>S</v>
      </c>
      <c r="L710" s="30" t="str">
        <f>D$1260</f>
        <v>Grass</v>
      </c>
      <c r="M710" s="30" t="str">
        <f>F$1260</f>
        <v>Nadal, Rafael</v>
      </c>
      <c r="N710" s="30" t="str">
        <f>F$1261</f>
        <v>5-7, 6-2, 6-2, 6-4</v>
      </c>
      <c r="O710" s="30"/>
      <c r="P710" s="30"/>
      <c r="Q710" s="30">
        <v>9</v>
      </c>
      <c r="R710" s="30"/>
      <c r="S710" s="30">
        <f t="shared" si="57"/>
        <v>9</v>
      </c>
      <c r="T710" s="30" t="s">
        <v>565</v>
      </c>
      <c r="U710" s="31">
        <f t="shared" si="58"/>
        <v>18</v>
      </c>
    </row>
    <row r="711" spans="2:21" x14ac:dyDescent="0.2">
      <c r="B711" s="51"/>
      <c r="C711" s="20" t="s">
        <v>581</v>
      </c>
      <c r="D711" s="52"/>
      <c r="E711" s="52"/>
      <c r="F711" s="19" t="s">
        <v>851</v>
      </c>
      <c r="I711" s="30">
        <f>B$1262</f>
        <v>2011</v>
      </c>
      <c r="J711" s="30" t="str">
        <f>C$1262</f>
        <v>French Open</v>
      </c>
      <c r="K711" s="30" t="str">
        <f>E$1262</f>
        <v>S</v>
      </c>
      <c r="L711" s="30" t="str">
        <f>D$1262</f>
        <v>Clay</v>
      </c>
      <c r="M711" s="30" t="str">
        <f>F$1262</f>
        <v>Nadal, Rafael</v>
      </c>
      <c r="N711" s="30" t="str">
        <f>F$1263</f>
        <v>6-4, 7-5, 6-4</v>
      </c>
      <c r="O711" s="30"/>
      <c r="P711" s="30"/>
      <c r="Q711" s="30">
        <v>9</v>
      </c>
      <c r="R711" s="30"/>
      <c r="S711" s="30">
        <f t="shared" si="57"/>
        <v>9</v>
      </c>
      <c r="T711" s="30" t="s">
        <v>565</v>
      </c>
      <c r="U711" s="31">
        <f t="shared" si="58"/>
        <v>18</v>
      </c>
    </row>
    <row r="712" spans="2:21" x14ac:dyDescent="0.2">
      <c r="B712" s="51">
        <v>1979</v>
      </c>
      <c r="C712" s="19" t="s">
        <v>720</v>
      </c>
      <c r="D712" s="52" t="s">
        <v>582</v>
      </c>
      <c r="E712" s="52" t="s">
        <v>12</v>
      </c>
      <c r="F712" s="19" t="s">
        <v>819</v>
      </c>
      <c r="I712" s="30">
        <f>B$1264</f>
        <v>2011</v>
      </c>
      <c r="J712" s="30" t="str">
        <f>C$1264</f>
        <v>ATP World Tour Masters 1000 Monte Carlo</v>
      </c>
      <c r="K712" s="30" t="str">
        <f>E$1264</f>
        <v>S</v>
      </c>
      <c r="L712" s="30" t="str">
        <f>D$1264</f>
        <v>Clay</v>
      </c>
      <c r="M712" s="30" t="str">
        <f>F$1264</f>
        <v>Nadal, Rafael</v>
      </c>
      <c r="N712" s="30" t="str">
        <f>F$1265</f>
        <v>6-4, 2-6, 6-1</v>
      </c>
      <c r="O712" s="30"/>
      <c r="P712" s="30"/>
      <c r="Q712" s="30">
        <v>9</v>
      </c>
      <c r="R712" s="30"/>
      <c r="S712" s="30">
        <f t="shared" si="57"/>
        <v>9</v>
      </c>
      <c r="T712" s="30"/>
      <c r="U712" s="31">
        <f t="shared" si="58"/>
        <v>9</v>
      </c>
    </row>
    <row r="713" spans="2:21" x14ac:dyDescent="0.2">
      <c r="B713" s="51"/>
      <c r="C713" s="20" t="s">
        <v>601</v>
      </c>
      <c r="D713" s="52"/>
      <c r="E713" s="52"/>
      <c r="F713" s="19" t="s">
        <v>680</v>
      </c>
      <c r="I713" s="30">
        <f>B$1266</f>
        <v>2010</v>
      </c>
      <c r="J713" s="30" t="str">
        <f>C$1266</f>
        <v>Barclays ATP World Tour Finals</v>
      </c>
      <c r="K713" s="30" t="str">
        <f>E$1266</f>
        <v>S</v>
      </c>
      <c r="L713" s="30" t="str">
        <f>D$1266</f>
        <v>Hard</v>
      </c>
      <c r="M713" s="30" t="str">
        <f>F$1266</f>
        <v>Nadal, Rafael</v>
      </c>
      <c r="N713" s="30" t="str">
        <f>F$1267</f>
        <v>7-6 (5), 3-6, 7-6 (6)</v>
      </c>
      <c r="O713" s="30">
        <v>6</v>
      </c>
      <c r="P713" s="30"/>
      <c r="Q713" s="30">
        <v>9</v>
      </c>
      <c r="R713" s="30"/>
      <c r="S713" s="30">
        <f t="shared" si="57"/>
        <v>15</v>
      </c>
      <c r="T713" s="30" t="s">
        <v>565</v>
      </c>
      <c r="U713" s="31">
        <f t="shared" si="58"/>
        <v>30</v>
      </c>
    </row>
    <row r="714" spans="2:21" x14ac:dyDescent="0.2">
      <c r="B714" s="51">
        <v>1979</v>
      </c>
      <c r="C714" s="19" t="s">
        <v>718</v>
      </c>
      <c r="D714" s="52" t="s">
        <v>605</v>
      </c>
      <c r="E714" s="52" t="s">
        <v>12</v>
      </c>
      <c r="F714" s="19" t="s">
        <v>745</v>
      </c>
      <c r="I714" s="30">
        <f>B$1268</f>
        <v>2010</v>
      </c>
      <c r="J714" s="30" t="str">
        <f>C$1268</f>
        <v>ATP World Tour Masters 1000 Canada</v>
      </c>
      <c r="K714" s="30" t="str">
        <f>E$1268</f>
        <v>S</v>
      </c>
      <c r="L714" s="30" t="str">
        <f>D$1268</f>
        <v>Hard</v>
      </c>
      <c r="M714" s="30" t="str">
        <f>F$1268</f>
        <v>Murray, Andy</v>
      </c>
      <c r="N714" s="30" t="str">
        <f>F$1269</f>
        <v>6-3, 6-4</v>
      </c>
      <c r="O714" s="30"/>
      <c r="P714" s="30"/>
      <c r="Q714" s="30">
        <v>9</v>
      </c>
      <c r="R714" s="30"/>
      <c r="S714" s="30">
        <f t="shared" si="57"/>
        <v>9</v>
      </c>
      <c r="T714" s="30"/>
      <c r="U714" s="31">
        <f t="shared" si="58"/>
        <v>9</v>
      </c>
    </row>
    <row r="715" spans="2:21" x14ac:dyDescent="0.2">
      <c r="B715" s="51"/>
      <c r="C715" s="20" t="s">
        <v>584</v>
      </c>
      <c r="D715" s="52"/>
      <c r="E715" s="52"/>
      <c r="F715" s="19" t="s">
        <v>852</v>
      </c>
      <c r="I715" s="30">
        <f>B$1270</f>
        <v>2010</v>
      </c>
      <c r="J715" s="30" t="str">
        <f>C$1270</f>
        <v>Wimbledon</v>
      </c>
      <c r="K715" s="30" t="str">
        <f>E$1270</f>
        <v>S</v>
      </c>
      <c r="L715" s="30" t="str">
        <f>D$1270</f>
        <v>Grass</v>
      </c>
      <c r="M715" s="30" t="str">
        <f>F$1270</f>
        <v>Nadal, Rafael</v>
      </c>
      <c r="N715" s="30" t="str">
        <f>F$1271</f>
        <v>6-4, 7-6 (6), 6-4</v>
      </c>
      <c r="O715" s="30">
        <v>3</v>
      </c>
      <c r="P715" s="30"/>
      <c r="Q715" s="30">
        <v>9</v>
      </c>
      <c r="R715" s="30"/>
      <c r="S715" s="30">
        <f t="shared" si="57"/>
        <v>12</v>
      </c>
      <c r="T715" s="30" t="s">
        <v>565</v>
      </c>
      <c r="U715" s="31">
        <f t="shared" si="58"/>
        <v>24</v>
      </c>
    </row>
    <row r="716" spans="2:21" x14ac:dyDescent="0.2">
      <c r="B716" s="51">
        <v>1979</v>
      </c>
      <c r="C716" s="19" t="s">
        <v>806</v>
      </c>
      <c r="D716" s="52" t="s">
        <v>605</v>
      </c>
      <c r="E716" s="52" t="s">
        <v>12</v>
      </c>
      <c r="F716" s="19" t="s">
        <v>819</v>
      </c>
      <c r="I716" s="30">
        <f>B$1272</f>
        <v>2010</v>
      </c>
      <c r="J716" s="30" t="str">
        <f>C$1272</f>
        <v>Australian Open</v>
      </c>
      <c r="K716" s="30" t="str">
        <f>E$1272</f>
        <v>Q</v>
      </c>
      <c r="L716" s="30" t="str">
        <f>D$1272</f>
        <v>Hard</v>
      </c>
      <c r="M716" s="30" t="str">
        <f>F$1272</f>
        <v>Murray, Andy</v>
      </c>
      <c r="N716" s="30" t="str">
        <f>F$1273</f>
        <v>6-3, 7-6 (2), 3-0 RET</v>
      </c>
      <c r="O716" s="30">
        <v>3</v>
      </c>
      <c r="P716" s="30">
        <v>6</v>
      </c>
      <c r="Q716" s="30"/>
      <c r="R716" s="30"/>
      <c r="S716" s="30">
        <f t="shared" si="57"/>
        <v>9</v>
      </c>
      <c r="T716" s="30" t="s">
        <v>565</v>
      </c>
      <c r="U716" s="31">
        <f t="shared" si="58"/>
        <v>18</v>
      </c>
    </row>
    <row r="717" spans="2:21" x14ac:dyDescent="0.2">
      <c r="B717" s="51"/>
      <c r="C717" s="20" t="s">
        <v>807</v>
      </c>
      <c r="D717" s="52"/>
      <c r="E717" s="52"/>
      <c r="F717" s="19" t="s">
        <v>623</v>
      </c>
      <c r="I717" s="30">
        <f>B$1274</f>
        <v>2009</v>
      </c>
      <c r="J717" s="30" t="str">
        <f>C$1274</f>
        <v>ATP World Tour Masters 1000 Monte Carlo</v>
      </c>
      <c r="K717" s="30" t="str">
        <f>E$1274</f>
        <v>S</v>
      </c>
      <c r="L717" s="30" t="str">
        <f>D$1274</f>
        <v>Clay</v>
      </c>
      <c r="M717" s="30" t="str">
        <f>F$1274</f>
        <v>Nadal, Rafael</v>
      </c>
      <c r="N717" s="30" t="str">
        <f>F$1275</f>
        <v>6-2, 7-6 (4)</v>
      </c>
      <c r="O717" s="30">
        <v>3</v>
      </c>
      <c r="P717" s="30"/>
      <c r="Q717" s="30">
        <v>9</v>
      </c>
      <c r="R717" s="30"/>
      <c r="S717" s="30">
        <f t="shared" si="57"/>
        <v>12</v>
      </c>
      <c r="T717" s="30"/>
      <c r="U717" s="31">
        <f t="shared" si="58"/>
        <v>12</v>
      </c>
    </row>
    <row r="718" spans="2:21" x14ac:dyDescent="0.2">
      <c r="B718" s="51">
        <v>1979</v>
      </c>
      <c r="C718" s="19" t="s">
        <v>853</v>
      </c>
      <c r="D718" s="52" t="s">
        <v>605</v>
      </c>
      <c r="E718" s="52" t="s">
        <v>5</v>
      </c>
      <c r="F718" s="19" t="s">
        <v>745</v>
      </c>
      <c r="I718" s="30">
        <f>B$1276</f>
        <v>2009</v>
      </c>
      <c r="J718" s="30" t="str">
        <f>C$1276</f>
        <v>ATP World Tour Masters 1000 Indian Wells</v>
      </c>
      <c r="K718" s="30" t="str">
        <f>E$1276</f>
        <v>F</v>
      </c>
      <c r="L718" s="30" t="str">
        <f>D$1276</f>
        <v>Hard</v>
      </c>
      <c r="M718" s="30" t="str">
        <f>F$1276</f>
        <v>Nadal, Rafael</v>
      </c>
      <c r="N718" s="30" t="str">
        <f>F$1277</f>
        <v>6-1, 6-2</v>
      </c>
      <c r="O718" s="30"/>
      <c r="P718" s="30"/>
      <c r="Q718" s="30"/>
      <c r="R718" s="30">
        <v>12</v>
      </c>
      <c r="S718" s="30">
        <f t="shared" si="57"/>
        <v>12</v>
      </c>
      <c r="T718" s="30"/>
      <c r="U718" s="31">
        <f t="shared" si="58"/>
        <v>12</v>
      </c>
    </row>
    <row r="719" spans="2:21" x14ac:dyDescent="0.2">
      <c r="B719" s="51"/>
      <c r="C719" s="20" t="s">
        <v>854</v>
      </c>
      <c r="D719" s="52"/>
      <c r="E719" s="52"/>
      <c r="F719" s="19" t="s">
        <v>855</v>
      </c>
      <c r="I719" s="30">
        <f>B$1278</f>
        <v>2009</v>
      </c>
      <c r="J719" s="30" t="str">
        <f>C$1278</f>
        <v>Rotterdam</v>
      </c>
      <c r="K719" s="30" t="str">
        <f>E$1278</f>
        <v>F</v>
      </c>
      <c r="L719" s="30" t="str">
        <f>D$1278</f>
        <v>Hard</v>
      </c>
      <c r="M719" s="30" t="str">
        <f>F$1278</f>
        <v>Murray, Andy</v>
      </c>
      <c r="N719" s="30" t="str">
        <f>F$1279</f>
        <v>6-3, 4-6, 6-0</v>
      </c>
      <c r="O719" s="30"/>
      <c r="P719" s="30"/>
      <c r="Q719" s="30"/>
      <c r="R719" s="30">
        <v>12</v>
      </c>
      <c r="S719" s="30">
        <f t="shared" si="57"/>
        <v>12</v>
      </c>
      <c r="T719" s="30"/>
      <c r="U719" s="31">
        <f t="shared" si="58"/>
        <v>12</v>
      </c>
    </row>
    <row r="720" spans="2:21" x14ac:dyDescent="0.2">
      <c r="B720" s="51">
        <v>1979</v>
      </c>
      <c r="C720" s="19" t="s">
        <v>856</v>
      </c>
      <c r="D720" s="52" t="s">
        <v>605</v>
      </c>
      <c r="E720" s="52" t="s">
        <v>5</v>
      </c>
      <c r="F720" s="19" t="s">
        <v>819</v>
      </c>
      <c r="I720" s="30">
        <f>B$1280</f>
        <v>2008</v>
      </c>
      <c r="J720" s="30" t="str">
        <f>C$1280</f>
        <v>US Open</v>
      </c>
      <c r="K720" s="30" t="str">
        <f>E$1280</f>
        <v>S</v>
      </c>
      <c r="L720" s="30" t="str">
        <f>D$1280</f>
        <v>Hard</v>
      </c>
      <c r="M720" s="30" t="str">
        <f>F$1280</f>
        <v>Murray, Andy</v>
      </c>
      <c r="N720" s="30" t="str">
        <f>F$1281</f>
        <v>6-2, 7-6 (5), 4-6, 6-4</v>
      </c>
      <c r="O720" s="30">
        <v>3</v>
      </c>
      <c r="P720" s="30"/>
      <c r="Q720" s="30">
        <v>9</v>
      </c>
      <c r="R720" s="30"/>
      <c r="S720" s="30">
        <f t="shared" si="57"/>
        <v>12</v>
      </c>
      <c r="T720" s="30" t="s">
        <v>565</v>
      </c>
      <c r="U720" s="31">
        <f t="shared" si="58"/>
        <v>24</v>
      </c>
    </row>
    <row r="721" spans="2:22" x14ac:dyDescent="0.2">
      <c r="B721" s="51"/>
      <c r="C721" s="20" t="s">
        <v>857</v>
      </c>
      <c r="D721" s="52"/>
      <c r="E721" s="52"/>
      <c r="F721" s="19" t="s">
        <v>858</v>
      </c>
      <c r="I721" s="30">
        <f>B$1282</f>
        <v>2008</v>
      </c>
      <c r="J721" s="30" t="str">
        <f>C$1282</f>
        <v>ATP Masters Series Canada</v>
      </c>
      <c r="K721" s="30" t="str">
        <f>E$1282</f>
        <v>S</v>
      </c>
      <c r="L721" s="30" t="str">
        <f>D$1282</f>
        <v>Hard</v>
      </c>
      <c r="M721" s="30" t="str">
        <f>F$1282</f>
        <v>Nadal, Rafael</v>
      </c>
      <c r="N721" s="30" t="str">
        <f>F$1283</f>
        <v>7-6 (2), 6-3</v>
      </c>
      <c r="O721" s="30">
        <v>3</v>
      </c>
      <c r="P721" s="30"/>
      <c r="Q721" s="30">
        <v>9</v>
      </c>
      <c r="R721" s="30"/>
      <c r="S721" s="30">
        <f t="shared" si="57"/>
        <v>12</v>
      </c>
      <c r="T721" s="30"/>
      <c r="U721" s="31">
        <f t="shared" si="58"/>
        <v>12</v>
      </c>
    </row>
    <row r="722" spans="2:22" x14ac:dyDescent="0.2">
      <c r="B722" s="51">
        <v>1978</v>
      </c>
      <c r="C722" s="19" t="s">
        <v>682</v>
      </c>
      <c r="D722" s="52" t="s">
        <v>582</v>
      </c>
      <c r="E722" s="52" t="s">
        <v>5</v>
      </c>
      <c r="F722" s="19" t="s">
        <v>745</v>
      </c>
      <c r="I722" s="30">
        <f>B$1284</f>
        <v>2008</v>
      </c>
      <c r="J722" s="30" t="str">
        <f>C$1284</f>
        <v>Wimbledon</v>
      </c>
      <c r="K722" s="30" t="str">
        <f>E$1284</f>
        <v>Q</v>
      </c>
      <c r="L722" s="30" t="str">
        <f>D$1284</f>
        <v>Grass</v>
      </c>
      <c r="M722" s="30" t="str">
        <f>F$1284</f>
        <v>Nadal, Rafael</v>
      </c>
      <c r="N722" s="30" t="str">
        <f>F$1285</f>
        <v>6-3, 6-2, 6-4</v>
      </c>
      <c r="O722" s="30"/>
      <c r="P722" s="30">
        <v>6</v>
      </c>
      <c r="Q722" s="30"/>
      <c r="R722" s="30"/>
      <c r="S722" s="30">
        <f t="shared" si="57"/>
        <v>6</v>
      </c>
      <c r="T722" s="30" t="s">
        <v>565</v>
      </c>
      <c r="U722" s="31">
        <f t="shared" si="58"/>
        <v>12</v>
      </c>
    </row>
    <row r="723" spans="2:22" x14ac:dyDescent="0.2">
      <c r="B723" s="51"/>
      <c r="C723" s="20" t="s">
        <v>639</v>
      </c>
      <c r="D723" s="52"/>
      <c r="E723" s="52"/>
      <c r="F723" s="20" t="s">
        <v>777</v>
      </c>
      <c r="I723" s="30">
        <f>B$1286</f>
        <v>2008</v>
      </c>
      <c r="J723" s="30" t="str">
        <f>C$1286</f>
        <v>ATP Masters Series Hamburg</v>
      </c>
      <c r="K723" s="30" t="str">
        <f>E$1286</f>
        <v>R16</v>
      </c>
      <c r="L723" s="30" t="str">
        <f>D$1286</f>
        <v>Clay</v>
      </c>
      <c r="M723" s="30" t="str">
        <f>F$1286</f>
        <v>Nadal, Rafael</v>
      </c>
      <c r="N723" s="30" t="str">
        <f>F$1287</f>
        <v>6-3, 6-2</v>
      </c>
      <c r="O723" s="30"/>
      <c r="P723" s="30"/>
      <c r="Q723" s="30"/>
      <c r="R723" s="30"/>
      <c r="S723" s="30">
        <f t="shared" si="57"/>
        <v>0</v>
      </c>
      <c r="T723" s="30"/>
      <c r="U723" s="31">
        <f t="shared" si="58"/>
        <v>0</v>
      </c>
    </row>
    <row r="724" spans="2:22" x14ac:dyDescent="0.2">
      <c r="I724" s="30">
        <f>B$1288</f>
        <v>2007</v>
      </c>
      <c r="J724" s="30" t="str">
        <f>C$1288</f>
        <v>ATP Masters Series Madrid</v>
      </c>
      <c r="K724" s="30" t="str">
        <f>E$1288</f>
        <v>R16</v>
      </c>
      <c r="L724" s="30" t="str">
        <f>D$1288</f>
        <v>Hard</v>
      </c>
      <c r="M724" s="30" t="str">
        <f>F$1288</f>
        <v>Nadal, Rafael</v>
      </c>
      <c r="N724" s="30" t="str">
        <f>F$1289</f>
        <v>7-6 (5), 6-4</v>
      </c>
      <c r="O724" s="30">
        <v>3</v>
      </c>
      <c r="P724" s="30"/>
      <c r="Q724" s="30"/>
      <c r="R724" s="30"/>
      <c r="S724" s="30">
        <f t="shared" si="57"/>
        <v>3</v>
      </c>
      <c r="T724" s="30"/>
      <c r="U724" s="31">
        <f t="shared" si="58"/>
        <v>3</v>
      </c>
    </row>
    <row r="725" spans="2:22" x14ac:dyDescent="0.2">
      <c r="I725" s="30">
        <f>B$1290</f>
        <v>2007</v>
      </c>
      <c r="J725" s="30" t="str">
        <f>C$1290</f>
        <v>Australian Open</v>
      </c>
      <c r="K725" s="30" t="str">
        <f>E$1290</f>
        <v>R16</v>
      </c>
      <c r="L725" s="30" t="str">
        <f>D$1290</f>
        <v>Hard</v>
      </c>
      <c r="M725" s="30" t="str">
        <f>F$1290</f>
        <v>Nadal, Rafael</v>
      </c>
      <c r="N725" s="30" t="str">
        <f>F$1291</f>
        <v>6-7 (3), 6-4, 4-6, 6-3, 6-1 </v>
      </c>
      <c r="O725" s="30">
        <v>3</v>
      </c>
      <c r="P725" s="30"/>
      <c r="Q725" s="30"/>
      <c r="R725" s="30"/>
      <c r="S725" s="30">
        <f t="shared" si="57"/>
        <v>3</v>
      </c>
      <c r="T725" s="30" t="s">
        <v>565</v>
      </c>
      <c r="U725" s="31">
        <f t="shared" si="58"/>
        <v>6</v>
      </c>
      <c r="V725" s="33">
        <f>SUM(U704:U725)</f>
        <v>285</v>
      </c>
    </row>
    <row r="726" spans="2:22" x14ac:dyDescent="0.2">
      <c r="B726" s="19" t="s">
        <v>859</v>
      </c>
    </row>
    <row r="727" spans="2:22" x14ac:dyDescent="0.2">
      <c r="B727" s="51">
        <v>1981</v>
      </c>
      <c r="C727" s="19" t="s">
        <v>860</v>
      </c>
      <c r="D727" s="52" t="s">
        <v>585</v>
      </c>
      <c r="E727" s="52" t="s">
        <v>12</v>
      </c>
      <c r="F727" s="19" t="s">
        <v>819</v>
      </c>
      <c r="I727" s="19" t="str">
        <f>B$1294</f>
        <v>Rafael Nadal vs. Andy Roddick (Nadal led, 7-3)</v>
      </c>
    </row>
    <row r="728" spans="2:22" x14ac:dyDescent="0.2">
      <c r="B728" s="51"/>
      <c r="C728" s="20" t="s">
        <v>593</v>
      </c>
      <c r="D728" s="52"/>
      <c r="E728" s="52"/>
      <c r="F728" s="19" t="s">
        <v>861</v>
      </c>
      <c r="I728" s="30">
        <f>B$1295</f>
        <v>2011</v>
      </c>
      <c r="J728" s="30" t="str">
        <f>C$1295</f>
        <v>US Open</v>
      </c>
      <c r="K728" s="30" t="str">
        <f>E$1295</f>
        <v>Q</v>
      </c>
      <c r="L728" s="30" t="str">
        <f>D$1295</f>
        <v>Hard</v>
      </c>
      <c r="M728" s="30" t="str">
        <f>F$1295</f>
        <v>Nadal, Rafael</v>
      </c>
      <c r="N728" s="30" t="str">
        <f>F$1296</f>
        <v>6-2, 6-1, 6-3</v>
      </c>
      <c r="O728" s="30"/>
      <c r="P728" s="30">
        <v>6</v>
      </c>
      <c r="Q728" s="30"/>
      <c r="R728" s="30"/>
      <c r="S728" s="30">
        <f t="shared" ref="S728:S737" si="59">SUM(O728:R728)</f>
        <v>6</v>
      </c>
      <c r="T728" s="30" t="s">
        <v>565</v>
      </c>
      <c r="U728" s="31">
        <f t="shared" ref="U728:U737" si="60">IF(T728="Yes",S728*2,S728)</f>
        <v>12</v>
      </c>
    </row>
    <row r="729" spans="2:22" x14ac:dyDescent="0.2">
      <c r="B729" s="51">
        <v>1981</v>
      </c>
      <c r="C729" s="19" t="s">
        <v>1057</v>
      </c>
      <c r="D729" s="52" t="s">
        <v>585</v>
      </c>
      <c r="E729" s="52" t="s">
        <v>12</v>
      </c>
      <c r="F729" s="19" t="s">
        <v>819</v>
      </c>
      <c r="I729" s="30">
        <f>B$1297</f>
        <v>2010</v>
      </c>
      <c r="J729" s="30" t="str">
        <f>C$1297</f>
        <v>Barclays ATP World Tour Finals</v>
      </c>
      <c r="K729" s="30" t="str">
        <f>E$1297</f>
        <v>RR</v>
      </c>
      <c r="L729" s="30" t="str">
        <f>D$1297</f>
        <v>Hard</v>
      </c>
      <c r="M729" s="30" t="str">
        <f>F$1297</f>
        <v>Nadal, Rafael</v>
      </c>
      <c r="N729" s="30" t="str">
        <f>F$1298</f>
        <v>3-6, 7-6 (5), 6-4</v>
      </c>
      <c r="O729" s="30">
        <v>3</v>
      </c>
      <c r="P729" s="30"/>
      <c r="Q729" s="30"/>
      <c r="R729" s="30"/>
      <c r="S729" s="30">
        <f t="shared" si="59"/>
        <v>3</v>
      </c>
      <c r="T729" s="30" t="s">
        <v>565</v>
      </c>
      <c r="U729" s="31">
        <f t="shared" si="60"/>
        <v>6</v>
      </c>
    </row>
    <row r="730" spans="2:22" x14ac:dyDescent="0.2">
      <c r="B730" s="51"/>
      <c r="C730" s="20" t="s">
        <v>611</v>
      </c>
      <c r="D730" s="52"/>
      <c r="E730" s="52"/>
      <c r="F730" s="19" t="s">
        <v>862</v>
      </c>
      <c r="I730" s="30">
        <f>B$1299</f>
        <v>2010</v>
      </c>
      <c r="J730" s="30" t="str">
        <f>C$1299</f>
        <v>ATP World Tour Masters 1000 Miami</v>
      </c>
      <c r="K730" s="30" t="str">
        <f>E$1299</f>
        <v>S</v>
      </c>
      <c r="L730" s="30" t="str">
        <f>D$1299</f>
        <v>Hard</v>
      </c>
      <c r="M730" s="30" t="str">
        <f>F$1299</f>
        <v>Roddick, Andy</v>
      </c>
      <c r="N730" s="30" t="str">
        <f>F$1300</f>
        <v>4-6, 6-3, 6-3</v>
      </c>
      <c r="O730" s="30"/>
      <c r="P730" s="30"/>
      <c r="Q730" s="30">
        <v>9</v>
      </c>
      <c r="R730" s="30"/>
      <c r="S730" s="30">
        <f t="shared" si="59"/>
        <v>9</v>
      </c>
      <c r="T730" s="30"/>
      <c r="U730" s="31">
        <f t="shared" si="60"/>
        <v>9</v>
      </c>
    </row>
    <row r="731" spans="2:22" x14ac:dyDescent="0.2">
      <c r="B731" s="51">
        <v>1980</v>
      </c>
      <c r="C731" s="19" t="s">
        <v>665</v>
      </c>
      <c r="D731" s="52" t="s">
        <v>605</v>
      </c>
      <c r="E731" s="52" t="s">
        <v>12</v>
      </c>
      <c r="F731" s="19" t="s">
        <v>819</v>
      </c>
      <c r="I731" s="30">
        <f>B$1301</f>
        <v>2009</v>
      </c>
      <c r="J731" s="30" t="str">
        <f>C$1301</f>
        <v>ATP World Tour Masters 1000 Indian Wells</v>
      </c>
      <c r="K731" s="30" t="str">
        <f>E$1301</f>
        <v>S</v>
      </c>
      <c r="L731" s="30" t="str">
        <f>D$1301</f>
        <v>Hard</v>
      </c>
      <c r="M731" s="30" t="str">
        <f>F$1301</f>
        <v>Nadal, Rafael</v>
      </c>
      <c r="N731" s="30" t="str">
        <f>F$1302</f>
        <v>6-4, 7-6 (4)</v>
      </c>
      <c r="O731" s="30">
        <v>3</v>
      </c>
      <c r="P731" s="30"/>
      <c r="Q731" s="30">
        <v>9</v>
      </c>
      <c r="R731" s="30"/>
      <c r="S731" s="30">
        <f t="shared" si="59"/>
        <v>12</v>
      </c>
      <c r="T731" s="30"/>
      <c r="U731" s="31">
        <f t="shared" si="60"/>
        <v>12</v>
      </c>
    </row>
    <row r="732" spans="2:22" x14ac:dyDescent="0.2">
      <c r="B732" s="51"/>
      <c r="C732" s="20" t="s">
        <v>581</v>
      </c>
      <c r="D732" s="52"/>
      <c r="E732" s="52"/>
      <c r="F732" s="19" t="s">
        <v>788</v>
      </c>
      <c r="I732" s="30">
        <f>B$1303</f>
        <v>2008</v>
      </c>
      <c r="J732" s="30" t="str">
        <f>C$1303</f>
        <v>ESP vs. USA WG SF</v>
      </c>
      <c r="K732" s="30" t="str">
        <f>E$1303</f>
        <v>RR</v>
      </c>
      <c r="L732" s="30" t="str">
        <f>D$1303</f>
        <v>Clay</v>
      </c>
      <c r="M732" s="30" t="str">
        <f>F$1303</f>
        <v>Nadal, Rafael</v>
      </c>
      <c r="N732" s="30" t="str">
        <f>F$1304</f>
        <v>6-4, 6-0, 6-4 </v>
      </c>
      <c r="O732" s="30"/>
      <c r="P732" s="30"/>
      <c r="Q732" s="30"/>
      <c r="R732" s="30"/>
      <c r="S732" s="30">
        <f t="shared" si="59"/>
        <v>0</v>
      </c>
      <c r="T732" s="30"/>
      <c r="U732" s="31">
        <f t="shared" si="60"/>
        <v>0</v>
      </c>
    </row>
    <row r="733" spans="2:22" x14ac:dyDescent="0.2">
      <c r="B733" s="51">
        <v>1980</v>
      </c>
      <c r="C733" s="19" t="s">
        <v>683</v>
      </c>
      <c r="D733" s="52" t="s">
        <v>582</v>
      </c>
      <c r="E733" s="52" t="s">
        <v>12</v>
      </c>
      <c r="F733" s="19" t="s">
        <v>786</v>
      </c>
      <c r="I733" s="30">
        <f>B$1305</f>
        <v>2008</v>
      </c>
      <c r="J733" s="30" t="str">
        <f>C$1305</f>
        <v>London / Queen's Club</v>
      </c>
      <c r="K733" s="30" t="str">
        <f>E$1305</f>
        <v>S</v>
      </c>
      <c r="L733" s="30" t="str">
        <f>D$1305</f>
        <v>Grass</v>
      </c>
      <c r="M733" s="30" t="str">
        <f>F$1305</f>
        <v>Nadal, Rafael</v>
      </c>
      <c r="N733" s="30" t="str">
        <f>F$1306</f>
        <v>7-5, 6-4</v>
      </c>
      <c r="O733" s="30"/>
      <c r="P733" s="30"/>
      <c r="Q733" s="30">
        <v>9</v>
      </c>
      <c r="R733" s="30"/>
      <c r="S733" s="30">
        <f t="shared" si="59"/>
        <v>9</v>
      </c>
      <c r="T733" s="30"/>
      <c r="U733" s="31">
        <f t="shared" si="60"/>
        <v>9</v>
      </c>
    </row>
    <row r="734" spans="2:22" x14ac:dyDescent="0.2">
      <c r="B734" s="51"/>
      <c r="C734" s="20" t="s">
        <v>684</v>
      </c>
      <c r="D734" s="52"/>
      <c r="E734" s="52"/>
      <c r="F734" s="19" t="s">
        <v>863</v>
      </c>
      <c r="I734" s="30">
        <f>B$1307</f>
        <v>2008</v>
      </c>
      <c r="J734" s="30" t="str">
        <f>C$1307</f>
        <v>Dubai</v>
      </c>
      <c r="K734" s="30" t="str">
        <f>E$1307</f>
        <v>Q</v>
      </c>
      <c r="L734" s="30" t="str">
        <f>D$1307</f>
        <v>Hard</v>
      </c>
      <c r="M734" s="30" t="str">
        <f>F$1307</f>
        <v>Roddick, Andy</v>
      </c>
      <c r="N734" s="30" t="str">
        <f>F$1308</f>
        <v>7-6 (5), 6-2</v>
      </c>
      <c r="O734" s="30">
        <v>3</v>
      </c>
      <c r="P734" s="30">
        <v>6</v>
      </c>
      <c r="Q734" s="30"/>
      <c r="R734" s="30"/>
      <c r="S734" s="30">
        <f t="shared" si="59"/>
        <v>9</v>
      </c>
      <c r="T734" s="30"/>
      <c r="U734" s="31">
        <f t="shared" si="60"/>
        <v>9</v>
      </c>
    </row>
    <row r="735" spans="2:22" x14ac:dyDescent="0.2">
      <c r="B735" s="51">
        <v>1980</v>
      </c>
      <c r="C735" s="19" t="s">
        <v>720</v>
      </c>
      <c r="D735" s="52" t="s">
        <v>582</v>
      </c>
      <c r="E735" s="52" t="s">
        <v>12</v>
      </c>
      <c r="F735" s="19" t="s">
        <v>786</v>
      </c>
      <c r="I735" s="30">
        <f>B$1309</f>
        <v>2007</v>
      </c>
      <c r="J735" s="30" t="str">
        <f>C$1309</f>
        <v>ATP Masters Series Indian Wells</v>
      </c>
      <c r="K735" s="30" t="str">
        <f>E$1309</f>
        <v>S</v>
      </c>
      <c r="L735" s="30" t="str">
        <f>D$1309</f>
        <v>Hard</v>
      </c>
      <c r="M735" s="30" t="str">
        <f>F$1309</f>
        <v>Nadal, Rafael</v>
      </c>
      <c r="N735" s="30" t="str">
        <f>F$1310</f>
        <v>6-4, 6-3</v>
      </c>
      <c r="O735" s="30"/>
      <c r="P735" s="30"/>
      <c r="Q735" s="30">
        <v>9</v>
      </c>
      <c r="R735" s="30"/>
      <c r="S735" s="30">
        <f t="shared" si="59"/>
        <v>9</v>
      </c>
      <c r="T735" s="30"/>
      <c r="U735" s="31">
        <f t="shared" si="60"/>
        <v>9</v>
      </c>
    </row>
    <row r="736" spans="2:22" x14ac:dyDescent="0.2">
      <c r="B736" s="51"/>
      <c r="C736" s="20" t="s">
        <v>601</v>
      </c>
      <c r="D736" s="52"/>
      <c r="E736" s="52"/>
      <c r="F736" s="19" t="s">
        <v>864</v>
      </c>
      <c r="I736" s="30">
        <f>B$1311</f>
        <v>2004</v>
      </c>
      <c r="J736" s="30" t="str">
        <f>C$1311</f>
        <v>ESP v. USA DC Final</v>
      </c>
      <c r="K736" s="30" t="str">
        <f>E$1311</f>
        <v>RR</v>
      </c>
      <c r="L736" s="30" t="str">
        <f>D$1311</f>
        <v>Clay</v>
      </c>
      <c r="M736" s="30" t="str">
        <f>F$1311</f>
        <v>Nadal, Rafael</v>
      </c>
      <c r="N736" s="30" t="str">
        <f>F$1312</f>
        <v>6-7 (6), 6-2, 7-6 (6), 6-2 </v>
      </c>
      <c r="O736" s="30">
        <v>6</v>
      </c>
      <c r="P736" s="30"/>
      <c r="Q736" s="30"/>
      <c r="R736" s="30"/>
      <c r="S736" s="30">
        <f t="shared" si="59"/>
        <v>6</v>
      </c>
      <c r="T736" s="30"/>
      <c r="U736" s="31">
        <f t="shared" si="60"/>
        <v>6</v>
      </c>
    </row>
    <row r="737" spans="2:22" x14ac:dyDescent="0.2">
      <c r="B737" s="51">
        <v>1980</v>
      </c>
      <c r="C737" s="19" t="s">
        <v>865</v>
      </c>
      <c r="D737" s="52" t="s">
        <v>585</v>
      </c>
      <c r="E737" s="52" t="s">
        <v>1</v>
      </c>
      <c r="F737" s="19" t="s">
        <v>819</v>
      </c>
      <c r="I737" s="30">
        <f>B$1313</f>
        <v>2004</v>
      </c>
      <c r="J737" s="30" t="str">
        <f>C$1313</f>
        <v>US Open</v>
      </c>
      <c r="K737" s="30" t="str">
        <f>E$1313</f>
        <v>R64</v>
      </c>
      <c r="L737" s="30" t="str">
        <f>D$1313</f>
        <v>Hard</v>
      </c>
      <c r="M737" s="30" t="str">
        <f>F$1313</f>
        <v>Roddick, Andy</v>
      </c>
      <c r="N737" s="30" t="str">
        <f>F$1314</f>
        <v>6-0, 6-3, 6-4</v>
      </c>
      <c r="O737" s="30"/>
      <c r="P737" s="30"/>
      <c r="Q737" s="30"/>
      <c r="R737" s="30"/>
      <c r="S737" s="30">
        <f t="shared" si="59"/>
        <v>0</v>
      </c>
      <c r="T737" s="30" t="s">
        <v>565</v>
      </c>
      <c r="U737" s="31">
        <f t="shared" si="60"/>
        <v>0</v>
      </c>
      <c r="V737" s="33">
        <f>SUM(U728:U737)</f>
        <v>72</v>
      </c>
    </row>
    <row r="738" spans="2:22" x14ac:dyDescent="0.2">
      <c r="B738" s="51"/>
      <c r="C738" s="20" t="s">
        <v>603</v>
      </c>
      <c r="D738" s="52"/>
      <c r="E738" s="52"/>
      <c r="F738" s="19" t="s">
        <v>757</v>
      </c>
    </row>
    <row r="739" spans="2:22" x14ac:dyDescent="0.2">
      <c r="B739" s="51">
        <v>1979</v>
      </c>
      <c r="C739" s="19" t="s">
        <v>866</v>
      </c>
      <c r="D739" s="52" t="s">
        <v>585</v>
      </c>
      <c r="E739" s="52" t="s">
        <v>594</v>
      </c>
      <c r="F739" s="19" t="s">
        <v>819</v>
      </c>
      <c r="I739" s="19" t="str">
        <f>B$1317</f>
        <v>Rafael Nadal vs. Lleyton Hewitt (Nadal leads, 7-4)</v>
      </c>
    </row>
    <row r="740" spans="2:22" x14ac:dyDescent="0.2">
      <c r="B740" s="51"/>
      <c r="C740" s="20" t="s">
        <v>867</v>
      </c>
      <c r="D740" s="52"/>
      <c r="E740" s="52"/>
      <c r="F740" s="19" t="s">
        <v>868</v>
      </c>
      <c r="I740" s="30">
        <f>B$1318</f>
        <v>2014</v>
      </c>
      <c r="J740" s="30" t="str">
        <f>C$1318</f>
        <v>ATP World Tour Masters 1000 Miami</v>
      </c>
      <c r="K740" s="30" t="str">
        <f>E$1318</f>
        <v>R64</v>
      </c>
      <c r="L740" s="30" t="str">
        <f>D$1318</f>
        <v>Hard</v>
      </c>
      <c r="M740" s="30" t="str">
        <f>F$1318</f>
        <v>Nadal, Rafael</v>
      </c>
      <c r="N740" s="30" t="str">
        <f>F$1319</f>
        <v>6-1, 6-3</v>
      </c>
      <c r="O740" s="30"/>
      <c r="P740" s="30"/>
      <c r="Q740" s="30"/>
      <c r="R740" s="30"/>
      <c r="S740" s="30">
        <f t="shared" ref="S740:S750" si="61">SUM(O740:R740)</f>
        <v>0</v>
      </c>
      <c r="T740" s="30"/>
      <c r="U740" s="31">
        <f t="shared" ref="U740:U750" si="62">IF(T740="Yes",S740*2,S740)</f>
        <v>0</v>
      </c>
    </row>
    <row r="741" spans="2:22" x14ac:dyDescent="0.2">
      <c r="B741" s="51">
        <v>1979</v>
      </c>
      <c r="C741" s="19" t="s">
        <v>720</v>
      </c>
      <c r="D741" s="52" t="s">
        <v>582</v>
      </c>
      <c r="E741" s="52" t="s">
        <v>5</v>
      </c>
      <c r="F741" s="19" t="s">
        <v>819</v>
      </c>
      <c r="I741" s="30">
        <f>B$1320</f>
        <v>2010</v>
      </c>
      <c r="J741" s="30" t="str">
        <f>C$1320</f>
        <v>French Open</v>
      </c>
      <c r="K741" s="30" t="str">
        <f>E$1320</f>
        <v>R32</v>
      </c>
      <c r="L741" s="30" t="str">
        <f>D$1320</f>
        <v>Clay</v>
      </c>
      <c r="M741" s="30" t="str">
        <f>F$1320</f>
        <v>Nadal, Rafael</v>
      </c>
      <c r="N741" s="30" t="str">
        <f>F$1321</f>
        <v>6-3, 6-4, 6-3</v>
      </c>
      <c r="O741" s="30"/>
      <c r="P741" s="30"/>
      <c r="Q741" s="30"/>
      <c r="R741" s="30"/>
      <c r="S741" s="30">
        <f t="shared" si="61"/>
        <v>0</v>
      </c>
      <c r="T741" s="30" t="s">
        <v>565</v>
      </c>
      <c r="U741" s="31">
        <f t="shared" si="62"/>
        <v>0</v>
      </c>
    </row>
    <row r="742" spans="2:22" x14ac:dyDescent="0.2">
      <c r="B742" s="51"/>
      <c r="C742" s="20" t="s">
        <v>601</v>
      </c>
      <c r="D742" s="52"/>
      <c r="E742" s="52"/>
      <c r="F742" s="20" t="s">
        <v>636</v>
      </c>
      <c r="I742" s="30">
        <f>B$1322</f>
        <v>2009</v>
      </c>
      <c r="J742" s="30" t="str">
        <f>C$1322</f>
        <v>French Open</v>
      </c>
      <c r="K742" s="30" t="str">
        <f>E$1322</f>
        <v>R32</v>
      </c>
      <c r="L742" s="30" t="str">
        <f>D$1322</f>
        <v>Clay</v>
      </c>
      <c r="M742" s="30" t="str">
        <f>F$1322</f>
        <v>Nadal, Rafael</v>
      </c>
      <c r="N742" s="30" t="str">
        <f>F$1323</f>
        <v>6-1, 6-3, 6-1</v>
      </c>
      <c r="O742" s="30"/>
      <c r="P742" s="30"/>
      <c r="Q742" s="30"/>
      <c r="R742" s="30"/>
      <c r="S742" s="30">
        <f t="shared" si="61"/>
        <v>0</v>
      </c>
      <c r="T742" s="30" t="s">
        <v>565</v>
      </c>
      <c r="U742" s="31">
        <f t="shared" si="62"/>
        <v>0</v>
      </c>
    </row>
    <row r="743" spans="2:22" x14ac:dyDescent="0.2">
      <c r="I743" s="30">
        <f>B$1324</f>
        <v>2008</v>
      </c>
      <c r="J743" s="30" t="str">
        <f>C$1324</f>
        <v>Beijing Olympics</v>
      </c>
      <c r="K743" s="30" t="str">
        <f>E$1324</f>
        <v>R32</v>
      </c>
      <c r="L743" s="30" t="str">
        <f>D$1324</f>
        <v>Hard</v>
      </c>
      <c r="M743" s="30" t="str">
        <f>F$1324</f>
        <v>Nadal, Rafael</v>
      </c>
      <c r="N743" s="30" t="str">
        <f>F$1325</f>
        <v>6-1, 6-2 </v>
      </c>
      <c r="O743" s="30"/>
      <c r="P743" s="30"/>
      <c r="Q743" s="30"/>
      <c r="R743" s="30"/>
      <c r="S743" s="30">
        <f t="shared" si="61"/>
        <v>0</v>
      </c>
      <c r="T743" s="30"/>
      <c r="U743" s="31">
        <f t="shared" si="62"/>
        <v>0</v>
      </c>
    </row>
    <row r="744" spans="2:22" x14ac:dyDescent="0.2">
      <c r="I744" s="30">
        <f>B$1326</f>
        <v>2007</v>
      </c>
      <c r="J744" s="30" t="str">
        <f>C$1326</f>
        <v>French Open</v>
      </c>
      <c r="K744" s="30" t="str">
        <f>E$1326</f>
        <v>R16</v>
      </c>
      <c r="L744" s="30" t="str">
        <f>D$1326</f>
        <v>Clay</v>
      </c>
      <c r="M744" s="30" t="str">
        <f>F$1326</f>
        <v>Nadal, Rafael</v>
      </c>
      <c r="N744" s="30" t="str">
        <f>F$1327</f>
        <v>6-3, 6-1, 7-6 (5)</v>
      </c>
      <c r="O744" s="30">
        <v>3</v>
      </c>
      <c r="P744" s="30"/>
      <c r="Q744" s="30"/>
      <c r="R744" s="30"/>
      <c r="S744" s="30">
        <f t="shared" si="61"/>
        <v>3</v>
      </c>
      <c r="T744" s="30" t="s">
        <v>565</v>
      </c>
      <c r="U744" s="31">
        <f t="shared" si="62"/>
        <v>6</v>
      </c>
    </row>
    <row r="745" spans="2:22" x14ac:dyDescent="0.2">
      <c r="B745" s="19" t="s">
        <v>1155</v>
      </c>
      <c r="I745" s="30">
        <f>B$1328</f>
        <v>2007</v>
      </c>
      <c r="J745" s="30" t="str">
        <f>C$1328</f>
        <v>ATP Masters Series Hamburg</v>
      </c>
      <c r="K745" s="30" t="str">
        <f>E$1328</f>
        <v>S</v>
      </c>
      <c r="L745" s="30" t="str">
        <f>D$1328</f>
        <v>Clay</v>
      </c>
      <c r="M745" s="30" t="str">
        <f>F$1328</f>
        <v>Nadal, Rafael</v>
      </c>
      <c r="N745" s="30" t="str">
        <f>F$1329</f>
        <v>2-6, 6-3, 7-5</v>
      </c>
      <c r="O745" s="30"/>
      <c r="P745" s="30"/>
      <c r="Q745" s="30">
        <v>9</v>
      </c>
      <c r="R745" s="30"/>
      <c r="S745" s="30">
        <f t="shared" si="61"/>
        <v>9</v>
      </c>
      <c r="T745" s="30"/>
      <c r="U745" s="31">
        <f t="shared" si="62"/>
        <v>9</v>
      </c>
    </row>
    <row r="746" spans="2:22" x14ac:dyDescent="0.2">
      <c r="B746" s="51">
        <v>2015</v>
      </c>
      <c r="C746" s="19" t="s">
        <v>1158</v>
      </c>
      <c r="D746" s="52" t="s">
        <v>582</v>
      </c>
      <c r="E746" s="52" t="s">
        <v>12</v>
      </c>
      <c r="F746" s="19" t="s">
        <v>871</v>
      </c>
      <c r="I746" s="30">
        <f>B$1330</f>
        <v>2006</v>
      </c>
      <c r="J746" s="30" t="str">
        <f>C$1330</f>
        <v>London / Queen's Club</v>
      </c>
      <c r="K746" s="30" t="str">
        <f>E$1330</f>
        <v>Q</v>
      </c>
      <c r="L746" s="30" t="str">
        <f>D$1330</f>
        <v>Grass</v>
      </c>
      <c r="M746" s="30" t="str">
        <f>F$1330</f>
        <v>Hewitt, Lleyton</v>
      </c>
      <c r="N746" s="30" t="str">
        <f>F$1331</f>
        <v>3-6, 6-3 RET</v>
      </c>
      <c r="O746" s="30"/>
      <c r="P746" s="30">
        <v>6</v>
      </c>
      <c r="Q746" s="30"/>
      <c r="R746" s="30"/>
      <c r="S746" s="30">
        <f t="shared" si="61"/>
        <v>6</v>
      </c>
      <c r="T746" s="30"/>
      <c r="U746" s="31">
        <f t="shared" si="62"/>
        <v>6</v>
      </c>
    </row>
    <row r="747" spans="2:22" x14ac:dyDescent="0.2">
      <c r="B747" s="51"/>
      <c r="C747" s="19" t="s">
        <v>882</v>
      </c>
      <c r="D747" s="52"/>
      <c r="E747" s="52"/>
      <c r="F747" s="19" t="s">
        <v>1053</v>
      </c>
      <c r="I747" s="30">
        <f>B$1332</f>
        <v>2006</v>
      </c>
      <c r="J747" s="30" t="str">
        <f>C$1332</f>
        <v>French Open</v>
      </c>
      <c r="K747" s="30" t="str">
        <f>E$1332</f>
        <v>R16</v>
      </c>
      <c r="L747" s="30" t="str">
        <f>D$1332</f>
        <v>Clay</v>
      </c>
      <c r="M747" s="30" t="str">
        <f>F$1332</f>
        <v>Nadal, Rafael</v>
      </c>
      <c r="N747" s="30" t="str">
        <f>F$1333</f>
        <v>6-2, 5-7, 6-4, 6-2</v>
      </c>
      <c r="O747" s="30"/>
      <c r="P747" s="30"/>
      <c r="Q747" s="30"/>
      <c r="R747" s="30"/>
      <c r="S747" s="30">
        <f t="shared" si="61"/>
        <v>0</v>
      </c>
      <c r="T747" s="30" t="s">
        <v>565</v>
      </c>
      <c r="U747" s="31">
        <f t="shared" si="62"/>
        <v>0</v>
      </c>
    </row>
    <row r="748" spans="2:22" x14ac:dyDescent="0.2">
      <c r="B748" s="51">
        <v>2015</v>
      </c>
      <c r="C748" s="19" t="s">
        <v>1158</v>
      </c>
      <c r="D748" s="52" t="s">
        <v>582</v>
      </c>
      <c r="E748" s="52" t="s">
        <v>594</v>
      </c>
      <c r="F748" s="19" t="s">
        <v>874</v>
      </c>
      <c r="I748" s="30">
        <f>B$1334</f>
        <v>2005</v>
      </c>
      <c r="J748" s="30" t="str">
        <f>C$1334</f>
        <v>Australian Open</v>
      </c>
      <c r="K748" s="30" t="str">
        <f>E$1334</f>
        <v>R16</v>
      </c>
      <c r="L748" s="30" t="str">
        <f>D$1334</f>
        <v>Hard</v>
      </c>
      <c r="M748" s="30" t="str">
        <f>F$1334</f>
        <v>Hewitt, Lleyton</v>
      </c>
      <c r="N748" s="30" t="str">
        <f>F$1335</f>
        <v>7-5, 3-6, 1-6, 7-6 (3), 6-2</v>
      </c>
      <c r="O748" s="30">
        <v>3</v>
      </c>
      <c r="P748" s="30"/>
      <c r="Q748" s="30"/>
      <c r="R748" s="30"/>
      <c r="S748" s="30">
        <f t="shared" si="61"/>
        <v>3</v>
      </c>
      <c r="T748" s="30" t="s">
        <v>565</v>
      </c>
      <c r="U748" s="31">
        <f t="shared" si="62"/>
        <v>6</v>
      </c>
    </row>
    <row r="749" spans="2:22" x14ac:dyDescent="0.2">
      <c r="B749" s="51"/>
      <c r="C749" s="19" t="s">
        <v>882</v>
      </c>
      <c r="D749" s="52"/>
      <c r="E749" s="52"/>
      <c r="F749" s="19" t="s">
        <v>1103</v>
      </c>
      <c r="I749" s="30">
        <f>B$1336</f>
        <v>2004</v>
      </c>
      <c r="J749" s="30" t="str">
        <f>C$1336</f>
        <v>ATP Masters Series Canada</v>
      </c>
      <c r="K749" s="30" t="str">
        <f>E$1336</f>
        <v>R64</v>
      </c>
      <c r="L749" s="30" t="str">
        <f>D$1336</f>
        <v>Hard</v>
      </c>
      <c r="M749" s="30" t="str">
        <f>F$1336</f>
        <v>Hewitt, Lleyton</v>
      </c>
      <c r="N749" s="30" t="str">
        <f>F$1337</f>
        <v>1-6, 6-4, 6-2</v>
      </c>
      <c r="O749" s="30"/>
      <c r="P749" s="30"/>
      <c r="Q749" s="30"/>
      <c r="R749" s="30"/>
      <c r="S749" s="30">
        <f t="shared" si="61"/>
        <v>0</v>
      </c>
      <c r="T749" s="30"/>
      <c r="U749" s="31">
        <f t="shared" si="62"/>
        <v>0</v>
      </c>
    </row>
    <row r="750" spans="2:22" x14ac:dyDescent="0.2">
      <c r="B750" s="51">
        <v>2015</v>
      </c>
      <c r="C750" s="19" t="s">
        <v>1045</v>
      </c>
      <c r="D750" s="52" t="s">
        <v>582</v>
      </c>
      <c r="E750" s="52" t="s">
        <v>12</v>
      </c>
      <c r="F750" s="19" t="s">
        <v>871</v>
      </c>
      <c r="I750" s="30">
        <f>B$1338</f>
        <v>2004</v>
      </c>
      <c r="J750" s="30" t="str">
        <f>C$1338</f>
        <v>Australian Open</v>
      </c>
      <c r="K750" s="30" t="str">
        <f>E$1338</f>
        <v>R32</v>
      </c>
      <c r="L750" s="30" t="str">
        <f>D$1338</f>
        <v>Hard</v>
      </c>
      <c r="M750" s="30" t="str">
        <f>F$1338</f>
        <v>Hewitt, Lleyton</v>
      </c>
      <c r="N750" s="30" t="str">
        <f>F$1339</f>
        <v>7-6 (2), 7-6 (5), 6-2</v>
      </c>
      <c r="O750" s="30">
        <v>6</v>
      </c>
      <c r="P750" s="30"/>
      <c r="Q750" s="30"/>
      <c r="R750" s="30"/>
      <c r="S750" s="30">
        <f t="shared" si="61"/>
        <v>6</v>
      </c>
      <c r="T750" s="30" t="s">
        <v>565</v>
      </c>
      <c r="U750" s="31">
        <f t="shared" si="62"/>
        <v>12</v>
      </c>
      <c r="V750" s="33">
        <f>SUM(U740:U750)</f>
        <v>39</v>
      </c>
    </row>
    <row r="751" spans="2:22" x14ac:dyDescent="0.2">
      <c r="B751" s="51"/>
      <c r="C751" s="19" t="s">
        <v>1046</v>
      </c>
      <c r="D751" s="52"/>
      <c r="E751" s="52"/>
      <c r="F751" s="19" t="s">
        <v>991</v>
      </c>
    </row>
    <row r="752" spans="2:22" x14ac:dyDescent="0.2">
      <c r="B752" s="51">
        <v>2015</v>
      </c>
      <c r="C752" s="19" t="s">
        <v>880</v>
      </c>
      <c r="D752" s="52" t="s">
        <v>582</v>
      </c>
      <c r="E752" s="52" t="s">
        <v>12</v>
      </c>
      <c r="F752" s="19" t="s">
        <v>874</v>
      </c>
      <c r="I752" s="19" t="str">
        <f>B$1341</f>
        <v>Stefan Edberg vs. Ivan Lendl (Edberg led, 14-13)</v>
      </c>
    </row>
    <row r="753" spans="2:21" x14ac:dyDescent="0.2">
      <c r="B753" s="51"/>
      <c r="C753" s="26" t="s">
        <v>596</v>
      </c>
      <c r="D753" s="52"/>
      <c r="E753" s="52"/>
      <c r="F753" s="19" t="s">
        <v>1157</v>
      </c>
      <c r="I753" s="30">
        <f>B$1342</f>
        <v>1992</v>
      </c>
      <c r="J753" s="30" t="str">
        <f>C$1342</f>
        <v>U.S. Open</v>
      </c>
      <c r="K753" s="30" t="str">
        <f>E$1342</f>
        <v>Q</v>
      </c>
      <c r="L753" s="30" t="str">
        <f>D$1342</f>
        <v>Hard</v>
      </c>
      <c r="M753" s="30" t="str">
        <f>$F$1342</f>
        <v>Edberg, Stefan</v>
      </c>
      <c r="N753" s="30" t="str">
        <f>F$1343</f>
        <v>6-3, 6-3, 3-6, 5-7, 7-6 (3)</v>
      </c>
      <c r="O753" s="30">
        <v>3</v>
      </c>
      <c r="P753" s="30">
        <v>6</v>
      </c>
      <c r="Q753" s="30"/>
      <c r="R753" s="30"/>
      <c r="S753" s="30">
        <f t="shared" ref="S753:S779" si="63">SUM(O753:R753)</f>
        <v>9</v>
      </c>
      <c r="T753" s="30" t="s">
        <v>565</v>
      </c>
      <c r="U753" s="31">
        <f t="shared" ref="U753:U779" si="64">IF(T753="Yes",S753*2,S753)</f>
        <v>18</v>
      </c>
    </row>
    <row r="754" spans="2:21" x14ac:dyDescent="0.2">
      <c r="B754" s="51">
        <v>2015</v>
      </c>
      <c r="C754" s="19" t="s">
        <v>597</v>
      </c>
      <c r="D754" s="52" t="s">
        <v>599</v>
      </c>
      <c r="E754" s="52" t="s">
        <v>12</v>
      </c>
      <c r="F754" s="19" t="s">
        <v>871</v>
      </c>
      <c r="I754" s="30">
        <f>B$1344</f>
        <v>1992</v>
      </c>
      <c r="J754" s="30" t="str">
        <f>C$1344</f>
        <v>New Haven</v>
      </c>
      <c r="K754" s="30" t="str">
        <f>E$1344</f>
        <v>S</v>
      </c>
      <c r="L754" s="30" t="str">
        <f>D$1344</f>
        <v>Hard</v>
      </c>
      <c r="M754" s="30" t="str">
        <f>$F$1344</f>
        <v>Edberg, Stefan</v>
      </c>
      <c r="N754" s="30" t="str">
        <f>F$1345</f>
        <v>7-6 (2), 4-6, 6-3</v>
      </c>
      <c r="O754" s="30">
        <v>3</v>
      </c>
      <c r="P754" s="30"/>
      <c r="Q754" s="30">
        <v>9</v>
      </c>
      <c r="R754" s="30"/>
      <c r="S754" s="30">
        <f t="shared" si="63"/>
        <v>12</v>
      </c>
      <c r="T754" s="30"/>
      <c r="U754" s="31">
        <f t="shared" si="64"/>
        <v>12</v>
      </c>
    </row>
    <row r="755" spans="2:21" x14ac:dyDescent="0.2">
      <c r="B755" s="51"/>
      <c r="C755" s="19" t="s">
        <v>870</v>
      </c>
      <c r="D755" s="52"/>
      <c r="E755" s="52"/>
      <c r="F755" s="19" t="s">
        <v>1156</v>
      </c>
      <c r="I755" s="30">
        <f>B$1346</f>
        <v>1992</v>
      </c>
      <c r="J755" s="30" t="str">
        <f>C$1346</f>
        <v>Australian Open</v>
      </c>
      <c r="K755" s="30" t="str">
        <f>E$1346</f>
        <v>Q</v>
      </c>
      <c r="L755" s="30" t="str">
        <f>D$1346</f>
        <v>Hard</v>
      </c>
      <c r="M755" s="30" t="str">
        <f>$F$1346</f>
        <v>Edberg, Stefan</v>
      </c>
      <c r="N755" s="30" t="str">
        <f>F$1347</f>
        <v>4-6, 7-5, 6-1, 6-7 (5), 6-1</v>
      </c>
      <c r="O755" s="30">
        <v>3</v>
      </c>
      <c r="P755" s="30">
        <v>6</v>
      </c>
      <c r="Q755" s="30"/>
      <c r="R755" s="30"/>
      <c r="S755" s="30">
        <f t="shared" si="63"/>
        <v>9</v>
      </c>
      <c r="T755" s="30" t="s">
        <v>565</v>
      </c>
      <c r="U755" s="31">
        <f t="shared" si="64"/>
        <v>18</v>
      </c>
    </row>
    <row r="756" spans="2:21" x14ac:dyDescent="0.2">
      <c r="B756" s="51">
        <v>2015</v>
      </c>
      <c r="C756" s="19" t="s">
        <v>881</v>
      </c>
      <c r="D756" s="52" t="s">
        <v>585</v>
      </c>
      <c r="E756" s="19" t="s">
        <v>12</v>
      </c>
      <c r="F756" s="19" t="s">
        <v>871</v>
      </c>
      <c r="I756" s="30">
        <f>B$1348</f>
        <v>1991</v>
      </c>
      <c r="J756" s="30" t="str">
        <f>C$1348</f>
        <v>U.S. Open</v>
      </c>
      <c r="K756" s="30" t="str">
        <f>E$1348</f>
        <v>S</v>
      </c>
      <c r="L756" s="30" t="str">
        <f>D$1348</f>
        <v>Hard</v>
      </c>
      <c r="M756" s="30" t="str">
        <f>$F$1348</f>
        <v>Edberg, Stefan</v>
      </c>
      <c r="N756" s="30" t="str">
        <f>F$1349</f>
        <v>6-3, 6-3, 6-4</v>
      </c>
      <c r="O756" s="30"/>
      <c r="P756" s="30"/>
      <c r="Q756" s="30">
        <v>9</v>
      </c>
      <c r="R756" s="30"/>
      <c r="S756" s="30">
        <f t="shared" si="63"/>
        <v>9</v>
      </c>
      <c r="T756" s="30" t="s">
        <v>565</v>
      </c>
      <c r="U756" s="31">
        <f t="shared" si="64"/>
        <v>18</v>
      </c>
    </row>
    <row r="757" spans="2:21" x14ac:dyDescent="0.2">
      <c r="B757" s="51"/>
      <c r="C757" s="26" t="s">
        <v>619</v>
      </c>
      <c r="D757" s="52"/>
      <c r="F757" s="19" t="s">
        <v>1013</v>
      </c>
      <c r="I757" s="30">
        <f>B$1350</f>
        <v>1991</v>
      </c>
      <c r="J757" s="30" t="str">
        <f>C$1350</f>
        <v>Long Island</v>
      </c>
      <c r="K757" s="30" t="str">
        <f>E$1350</f>
        <v>F</v>
      </c>
      <c r="L757" s="30" t="str">
        <f>D$1350</f>
        <v>Hard</v>
      </c>
      <c r="M757" s="30" t="str">
        <f>$F$1350</f>
        <v>Lendl, Ivan</v>
      </c>
      <c r="N757" s="30" t="str">
        <f>F$1351</f>
        <v>6-3, 6-2</v>
      </c>
      <c r="O757" s="30"/>
      <c r="P757" s="30"/>
      <c r="Q757" s="30"/>
      <c r="R757" s="30">
        <v>12</v>
      </c>
      <c r="S757" s="30">
        <f t="shared" si="63"/>
        <v>12</v>
      </c>
      <c r="T757" s="30"/>
      <c r="U757" s="31">
        <f t="shared" si="64"/>
        <v>12</v>
      </c>
    </row>
    <row r="758" spans="2:21" x14ac:dyDescent="0.2">
      <c r="B758" s="51">
        <v>2015</v>
      </c>
      <c r="C758" s="19" t="s">
        <v>876</v>
      </c>
      <c r="D758" s="52" t="s">
        <v>582</v>
      </c>
      <c r="E758" s="52" t="s">
        <v>12</v>
      </c>
      <c r="F758" s="19" t="s">
        <v>871</v>
      </c>
      <c r="I758" s="30">
        <f>B$1352</f>
        <v>1991</v>
      </c>
      <c r="J758" s="30" t="str">
        <f>C$1352</f>
        <v>Tokyo Outdoor</v>
      </c>
      <c r="K758" s="30" t="str">
        <f>E$1352</f>
        <v>F</v>
      </c>
      <c r="L758" s="30" t="str">
        <f>D$1352</f>
        <v>Hard</v>
      </c>
      <c r="M758" s="30" t="str">
        <f>$F$1352</f>
        <v>Edberg, Stefan</v>
      </c>
      <c r="N758" s="30" t="str">
        <f>F$1353</f>
        <v>6-1, 7-5, 6-0</v>
      </c>
      <c r="O758" s="30"/>
      <c r="P758" s="30"/>
      <c r="Q758" s="30"/>
      <c r="R758" s="30">
        <v>12</v>
      </c>
      <c r="S758" s="30">
        <f t="shared" si="63"/>
        <v>12</v>
      </c>
      <c r="T758" s="30"/>
      <c r="U758" s="31">
        <f t="shared" si="64"/>
        <v>12</v>
      </c>
    </row>
    <row r="759" spans="2:21" x14ac:dyDescent="0.2">
      <c r="B759" s="51"/>
      <c r="C759" s="21" t="s">
        <v>587</v>
      </c>
      <c r="D759" s="52"/>
      <c r="E759" s="52"/>
      <c r="F759" s="19" t="s">
        <v>1159</v>
      </c>
      <c r="I759" s="30">
        <f>B$1354</f>
        <v>1991</v>
      </c>
      <c r="J759" s="30" t="str">
        <f>C$1354</f>
        <v>Australian Open</v>
      </c>
      <c r="K759" s="30" t="str">
        <f>E$1354</f>
        <v>S</v>
      </c>
      <c r="L759" s="30" t="str">
        <f>D$1354</f>
        <v>Hard</v>
      </c>
      <c r="M759" s="30" t="str">
        <f>$F$1354</f>
        <v>Lendl, Ivan</v>
      </c>
      <c r="N759" s="30" t="str">
        <f>F$1355</f>
        <v>6-4, 5-7, 3-6, 7-6 (3), 6-4</v>
      </c>
      <c r="O759" s="30">
        <v>3</v>
      </c>
      <c r="P759" s="30"/>
      <c r="Q759" s="30">
        <v>9</v>
      </c>
      <c r="R759" s="30"/>
      <c r="S759" s="30">
        <f t="shared" si="63"/>
        <v>12</v>
      </c>
      <c r="T759" s="30" t="s">
        <v>565</v>
      </c>
      <c r="U759" s="31">
        <f t="shared" si="64"/>
        <v>24</v>
      </c>
    </row>
    <row r="760" spans="2:21" x14ac:dyDescent="0.2">
      <c r="B760" s="51">
        <v>2015</v>
      </c>
      <c r="C760" s="19" t="s">
        <v>877</v>
      </c>
      <c r="D760" s="52" t="s">
        <v>582</v>
      </c>
      <c r="E760" s="52" t="s">
        <v>12</v>
      </c>
      <c r="F760" s="19" t="s">
        <v>874</v>
      </c>
      <c r="I760" s="30">
        <f>B$1356</f>
        <v>1990</v>
      </c>
      <c r="J760" s="30" t="str">
        <f>C$1356</f>
        <v>ATP World Tour Championship</v>
      </c>
      <c r="K760" s="30" t="str">
        <f>E$1356</f>
        <v>S</v>
      </c>
      <c r="L760" s="30" t="str">
        <f>D$1356</f>
        <v>Hard</v>
      </c>
      <c r="M760" s="30" t="str">
        <f>$F$1356</f>
        <v>Edberg, Stefan</v>
      </c>
      <c r="N760" s="30" t="str">
        <f>F$1357</f>
        <v>6-4, 6-2</v>
      </c>
      <c r="O760" s="30"/>
      <c r="P760" s="30"/>
      <c r="Q760" s="30">
        <v>9</v>
      </c>
      <c r="R760" s="30"/>
      <c r="S760" s="30">
        <f t="shared" si="63"/>
        <v>9</v>
      </c>
      <c r="T760" s="30" t="s">
        <v>565</v>
      </c>
      <c r="U760" s="31">
        <f t="shared" si="64"/>
        <v>18</v>
      </c>
    </row>
    <row r="761" spans="2:21" x14ac:dyDescent="0.2">
      <c r="B761" s="51"/>
      <c r="C761" s="21" t="s">
        <v>878</v>
      </c>
      <c r="D761" s="52"/>
      <c r="E761" s="52"/>
      <c r="F761" s="19" t="s">
        <v>1118</v>
      </c>
      <c r="I761" s="30">
        <f>B$1358</f>
        <v>1990</v>
      </c>
      <c r="J761" s="30" t="str">
        <f>C$1358</f>
        <v>Tokyo Indoor</v>
      </c>
      <c r="K761" s="30" t="str">
        <f>E$1358</f>
        <v>S</v>
      </c>
      <c r="L761" s="30" t="str">
        <f>D$1358</f>
        <v>Hard</v>
      </c>
      <c r="M761" s="30" t="str">
        <f>$F$1358</f>
        <v>Lendl, Ivan</v>
      </c>
      <c r="N761" s="30" t="str">
        <f>F$1359</f>
        <v>7-5, 6-3</v>
      </c>
      <c r="O761" s="30"/>
      <c r="P761" s="30"/>
      <c r="Q761" s="30">
        <v>9</v>
      </c>
      <c r="R761" s="30"/>
      <c r="S761" s="30">
        <f t="shared" si="63"/>
        <v>9</v>
      </c>
      <c r="T761" s="30"/>
      <c r="U761" s="31">
        <f t="shared" si="64"/>
        <v>9</v>
      </c>
    </row>
    <row r="762" spans="2:21" x14ac:dyDescent="0.2">
      <c r="B762" s="51">
        <v>2014</v>
      </c>
      <c r="C762" s="19" t="s">
        <v>872</v>
      </c>
      <c r="D762" s="52" t="s">
        <v>582</v>
      </c>
      <c r="E762" s="52" t="s">
        <v>5</v>
      </c>
      <c r="F762" s="19" t="s">
        <v>874</v>
      </c>
      <c r="I762" s="30">
        <f>B$1360</f>
        <v>1990</v>
      </c>
      <c r="J762" s="30" t="str">
        <f>C$1360</f>
        <v>Sydney Indoor</v>
      </c>
      <c r="K762" s="30" t="str">
        <f>E$1360</f>
        <v>S</v>
      </c>
      <c r="L762" s="30" t="str">
        <f>D$1360</f>
        <v>Hard</v>
      </c>
      <c r="M762" s="30" t="str">
        <f>$F$1360</f>
        <v>Edberg, Stefan</v>
      </c>
      <c r="N762" s="30" t="str">
        <f>F$1361</f>
        <v>3-6, 7-6 (?), 6-3</v>
      </c>
      <c r="O762" s="30">
        <v>3</v>
      </c>
      <c r="P762" s="30"/>
      <c r="Q762" s="30">
        <v>9</v>
      </c>
      <c r="R762" s="30"/>
      <c r="S762" s="30">
        <f t="shared" si="63"/>
        <v>12</v>
      </c>
      <c r="T762" s="30"/>
      <c r="U762" s="31">
        <f t="shared" si="64"/>
        <v>12</v>
      </c>
    </row>
    <row r="763" spans="2:21" x14ac:dyDescent="0.2">
      <c r="B763" s="51"/>
      <c r="C763" s="20" t="s">
        <v>873</v>
      </c>
      <c r="D763" s="52"/>
      <c r="E763" s="52"/>
      <c r="F763" s="19" t="s">
        <v>984</v>
      </c>
      <c r="I763" s="30">
        <f>B$1362</f>
        <v>1990</v>
      </c>
      <c r="J763" s="30" t="str">
        <f>C$1362</f>
        <v>Wimbledon</v>
      </c>
      <c r="K763" s="30" t="str">
        <f>E$1362</f>
        <v>S</v>
      </c>
      <c r="L763" s="30" t="str">
        <f>D$1362</f>
        <v>Grass</v>
      </c>
      <c r="M763" s="30" t="str">
        <f>$F$1362</f>
        <v>Edberg, Stefan</v>
      </c>
      <c r="N763" s="30" t="str">
        <f>F$1363</f>
        <v>6-1, 7-6 (?), 6-3</v>
      </c>
      <c r="O763" s="30">
        <v>3</v>
      </c>
      <c r="P763" s="30"/>
      <c r="Q763" s="30">
        <v>9</v>
      </c>
      <c r="R763" s="30"/>
      <c r="S763" s="30">
        <f t="shared" si="63"/>
        <v>12</v>
      </c>
      <c r="T763" s="30" t="s">
        <v>565</v>
      </c>
      <c r="U763" s="31">
        <f t="shared" si="64"/>
        <v>24</v>
      </c>
    </row>
    <row r="764" spans="2:21" x14ac:dyDescent="0.2">
      <c r="B764" s="51">
        <v>2014</v>
      </c>
      <c r="C764" s="19" t="s">
        <v>597</v>
      </c>
      <c r="D764" s="52" t="s">
        <v>599</v>
      </c>
      <c r="E764" s="52" t="s">
        <v>12</v>
      </c>
      <c r="F764" s="19" t="s">
        <v>871</v>
      </c>
      <c r="I764" s="30">
        <f>B$1364</f>
        <v>1990</v>
      </c>
      <c r="J764" s="30" t="str">
        <f>C$1364</f>
        <v>Australian Open</v>
      </c>
      <c r="K764" s="30" t="str">
        <f>E$1364</f>
        <v>F</v>
      </c>
      <c r="L764" s="30" t="str">
        <f>D$1364</f>
        <v>Hard</v>
      </c>
      <c r="M764" s="30" t="str">
        <f>$F$1364</f>
        <v>Lendl, Ivan</v>
      </c>
      <c r="N764" s="30" t="str">
        <f>F$1365</f>
        <v>4-6, 7-6 (?), 5-2 RET</v>
      </c>
      <c r="O764" s="30">
        <v>3</v>
      </c>
      <c r="P764" s="30"/>
      <c r="Q764" s="30"/>
      <c r="R764" s="30">
        <v>12</v>
      </c>
      <c r="S764" s="30">
        <f t="shared" si="63"/>
        <v>15</v>
      </c>
      <c r="T764" s="30" t="s">
        <v>565</v>
      </c>
      <c r="U764" s="31">
        <f t="shared" si="64"/>
        <v>30</v>
      </c>
    </row>
    <row r="765" spans="2:21" x14ac:dyDescent="0.2">
      <c r="B765" s="51"/>
      <c r="C765" s="20" t="s">
        <v>870</v>
      </c>
      <c r="D765" s="52"/>
      <c r="E765" s="52"/>
      <c r="F765" s="19" t="s">
        <v>1160</v>
      </c>
      <c r="I765" s="30">
        <f>B$1366</f>
        <v>1989</v>
      </c>
      <c r="J765" s="30" t="str">
        <f>C$1366</f>
        <v>Masters</v>
      </c>
      <c r="K765" s="30" t="str">
        <f>E$1366</f>
        <v>S</v>
      </c>
      <c r="L765" s="30" t="str">
        <f>D$1366</f>
        <v>Hard</v>
      </c>
      <c r="M765" s="30" t="str">
        <f>$F$1366</f>
        <v>Edberg, Stefan</v>
      </c>
      <c r="N765" s="30" t="str">
        <f>F$1367</f>
        <v>7-6 (?), 7-5</v>
      </c>
      <c r="O765" s="30">
        <v>3</v>
      </c>
      <c r="P765" s="30"/>
      <c r="Q765" s="30">
        <v>9</v>
      </c>
      <c r="R765" s="30"/>
      <c r="S765" s="30">
        <f t="shared" si="63"/>
        <v>12</v>
      </c>
      <c r="T765" s="30" t="s">
        <v>565</v>
      </c>
      <c r="U765" s="31">
        <f t="shared" si="64"/>
        <v>24</v>
      </c>
    </row>
    <row r="766" spans="2:21" x14ac:dyDescent="0.2">
      <c r="B766" s="51">
        <v>2014</v>
      </c>
      <c r="C766" s="19" t="s">
        <v>875</v>
      </c>
      <c r="D766" s="52" t="s">
        <v>585</v>
      </c>
      <c r="E766" s="52" t="s">
        <v>5</v>
      </c>
      <c r="F766" s="19" t="s">
        <v>874</v>
      </c>
      <c r="I766" s="30">
        <f>B$1368</f>
        <v>1989</v>
      </c>
      <c r="J766" s="30" t="str">
        <f>C$1368</f>
        <v>Stockholm</v>
      </c>
      <c r="K766" s="30" t="str">
        <f>E$1368</f>
        <v>S</v>
      </c>
      <c r="L766" s="30" t="str">
        <f>D$1368</f>
        <v>Hard</v>
      </c>
      <c r="M766" s="30" t="str">
        <f>$F$1368</f>
        <v>Lendl, Ivan</v>
      </c>
      <c r="N766" s="30" t="str">
        <f>F$1369</f>
        <v>6-0, 2-6, 6-3</v>
      </c>
      <c r="O766" s="30"/>
      <c r="P766" s="30"/>
      <c r="Q766" s="30">
        <v>9</v>
      </c>
      <c r="R766" s="30"/>
      <c r="S766" s="30">
        <f t="shared" si="63"/>
        <v>9</v>
      </c>
      <c r="T766" s="30"/>
      <c r="U766" s="31">
        <f t="shared" si="64"/>
        <v>9</v>
      </c>
    </row>
    <row r="767" spans="2:21" x14ac:dyDescent="0.2">
      <c r="B767" s="51"/>
      <c r="C767" s="20" t="s">
        <v>603</v>
      </c>
      <c r="D767" s="52"/>
      <c r="E767" s="52"/>
      <c r="F767" s="19" t="s">
        <v>1103</v>
      </c>
      <c r="I767" s="30">
        <f>B$1370</f>
        <v>1989</v>
      </c>
      <c r="J767" s="30" t="str">
        <f>C$1370</f>
        <v>Tokyo Outdoor</v>
      </c>
      <c r="K767" s="30" t="str">
        <f>E$1370</f>
        <v>F</v>
      </c>
      <c r="L767" s="30" t="str">
        <f>D$1370</f>
        <v>Hard</v>
      </c>
      <c r="M767" s="30" t="str">
        <f>$F$1370</f>
        <v>Edberg, Stefan</v>
      </c>
      <c r="N767" s="30" t="str">
        <f>F$1371</f>
        <v>6-3, 2-6, 6-4</v>
      </c>
      <c r="O767" s="30"/>
      <c r="P767" s="30"/>
      <c r="Q767" s="30"/>
      <c r="R767" s="30">
        <v>12</v>
      </c>
      <c r="S767" s="30">
        <f t="shared" si="63"/>
        <v>12</v>
      </c>
      <c r="T767" s="30"/>
      <c r="U767" s="31">
        <f t="shared" si="64"/>
        <v>12</v>
      </c>
    </row>
    <row r="768" spans="2:21" x14ac:dyDescent="0.2">
      <c r="B768" s="51">
        <v>2014</v>
      </c>
      <c r="C768" s="19" t="s">
        <v>876</v>
      </c>
      <c r="D768" s="52" t="s">
        <v>582</v>
      </c>
      <c r="E768" s="52" t="s">
        <v>12</v>
      </c>
      <c r="F768" s="19" t="s">
        <v>871</v>
      </c>
      <c r="I768" s="30">
        <f>B$1372</f>
        <v>1989</v>
      </c>
      <c r="J768" s="30" t="str">
        <f>C$1372</f>
        <v>Scottsdale</v>
      </c>
      <c r="K768" s="30" t="str">
        <f>E$1372</f>
        <v>F</v>
      </c>
      <c r="L768" s="30" t="str">
        <f>D$1372</f>
        <v>Hard</v>
      </c>
      <c r="M768" s="30" t="str">
        <f>$F$1372</f>
        <v>Lendl, Ivan</v>
      </c>
      <c r="N768" s="30" t="str">
        <f>F$1373</f>
        <v>6-2, 6-3</v>
      </c>
      <c r="O768" s="30"/>
      <c r="P768" s="30"/>
      <c r="Q768" s="30"/>
      <c r="R768" s="30">
        <v>12</v>
      </c>
      <c r="S768" s="30">
        <f t="shared" si="63"/>
        <v>12</v>
      </c>
      <c r="T768" s="30"/>
      <c r="U768" s="31">
        <f t="shared" si="64"/>
        <v>12</v>
      </c>
    </row>
    <row r="769" spans="2:22" x14ac:dyDescent="0.2">
      <c r="B769" s="51"/>
      <c r="C769" s="20" t="s">
        <v>587</v>
      </c>
      <c r="D769" s="52"/>
      <c r="E769" s="52"/>
      <c r="F769" s="19" t="s">
        <v>1161</v>
      </c>
      <c r="I769" s="30">
        <f>B$1374</f>
        <v>1988</v>
      </c>
      <c r="J769" s="30" t="str">
        <f>C$1374</f>
        <v>Masters</v>
      </c>
      <c r="K769" s="30" t="str">
        <f>E$1374</f>
        <v>S</v>
      </c>
      <c r="L769" s="30" t="str">
        <f>D$1374</f>
        <v>Hard</v>
      </c>
      <c r="M769" s="30" t="str">
        <f>$F$1374</f>
        <v>Lendl, Ivan</v>
      </c>
      <c r="N769" s="30" t="str">
        <f>F$1375</f>
        <v>6-3, 7-6 (?)</v>
      </c>
      <c r="O769" s="30">
        <v>3</v>
      </c>
      <c r="P769" s="30"/>
      <c r="Q769" s="30">
        <v>9</v>
      </c>
      <c r="R769" s="30"/>
      <c r="S769" s="30">
        <f t="shared" si="63"/>
        <v>12</v>
      </c>
      <c r="T769" s="30" t="s">
        <v>565</v>
      </c>
      <c r="U769" s="31">
        <f t="shared" si="64"/>
        <v>24</v>
      </c>
    </row>
    <row r="770" spans="2:22" x14ac:dyDescent="0.2">
      <c r="B770" s="51">
        <v>2014</v>
      </c>
      <c r="C770" s="19" t="s">
        <v>877</v>
      </c>
      <c r="D770" s="52" t="s">
        <v>582</v>
      </c>
      <c r="E770" s="52" t="s">
        <v>5</v>
      </c>
      <c r="F770" s="19" t="s">
        <v>874</v>
      </c>
      <c r="I770" s="30">
        <f>B$1376</f>
        <v>1987</v>
      </c>
      <c r="J770" s="30" t="str">
        <f>C$1376</f>
        <v>Tokyo Indoor</v>
      </c>
      <c r="K770" s="30" t="str">
        <f>E$1376</f>
        <v>F</v>
      </c>
      <c r="L770" s="30" t="str">
        <f>D$1376</f>
        <v>Hard</v>
      </c>
      <c r="M770" s="30" t="str">
        <f>$F$1376</f>
        <v>Edberg, Stefan</v>
      </c>
      <c r="N770" s="30" t="str">
        <f>F$1377</f>
        <v>6-7 (?), 6-4, 6-4</v>
      </c>
      <c r="O770" s="30">
        <v>3</v>
      </c>
      <c r="P770" s="30"/>
      <c r="Q770" s="30"/>
      <c r="R770" s="30">
        <v>12</v>
      </c>
      <c r="S770" s="30">
        <f t="shared" si="63"/>
        <v>15</v>
      </c>
      <c r="T770" s="30"/>
      <c r="U770" s="31">
        <f t="shared" si="64"/>
        <v>15</v>
      </c>
    </row>
    <row r="771" spans="2:22" x14ac:dyDescent="0.2">
      <c r="B771" s="51"/>
      <c r="C771" s="20" t="s">
        <v>878</v>
      </c>
      <c r="D771" s="52"/>
      <c r="E771" s="52"/>
      <c r="F771" s="19" t="s">
        <v>1162</v>
      </c>
      <c r="I771" s="30">
        <f>B$1378</f>
        <v>1987</v>
      </c>
      <c r="J771" s="30" t="str">
        <f>C$1378</f>
        <v>Montreal / Toronto</v>
      </c>
      <c r="K771" s="30" t="str">
        <f>E$1378</f>
        <v>F</v>
      </c>
      <c r="L771" s="30" t="str">
        <f>D$1378</f>
        <v>Hard</v>
      </c>
      <c r="M771" s="30" t="str">
        <f>$F$1378</f>
        <v>Lendl, Ivan</v>
      </c>
      <c r="N771" s="30" t="str">
        <f>F$1379</f>
        <v>6-4, 7-6 (?)</v>
      </c>
      <c r="O771" s="30">
        <v>3</v>
      </c>
      <c r="P771" s="30"/>
      <c r="Q771" s="30"/>
      <c r="R771" s="30">
        <v>12</v>
      </c>
      <c r="S771" s="30">
        <f t="shared" si="63"/>
        <v>15</v>
      </c>
      <c r="T771" s="30"/>
      <c r="U771" s="31">
        <f t="shared" si="64"/>
        <v>15</v>
      </c>
    </row>
    <row r="772" spans="2:22" x14ac:dyDescent="0.2">
      <c r="B772" s="51">
        <v>2013</v>
      </c>
      <c r="C772" s="19" t="s">
        <v>869</v>
      </c>
      <c r="D772" s="52" t="s">
        <v>582</v>
      </c>
      <c r="E772" s="52" t="s">
        <v>594</v>
      </c>
      <c r="F772" s="19" t="s">
        <v>871</v>
      </c>
      <c r="I772" s="30">
        <f>B$1380</f>
        <v>1987</v>
      </c>
      <c r="J772" s="30" t="str">
        <f>C$1380</f>
        <v>Wimbledon</v>
      </c>
      <c r="K772" s="30" t="str">
        <f>E$1380</f>
        <v>S</v>
      </c>
      <c r="L772" s="30" t="str">
        <f>D$1380</f>
        <v>Grass</v>
      </c>
      <c r="M772" s="30" t="str">
        <f>$F$1380</f>
        <v>Lendl, Ivan</v>
      </c>
      <c r="N772" s="30" t="str">
        <f>F$1381</f>
        <v>3-6, 6-4, 7-6 (?), 6-4</v>
      </c>
      <c r="O772" s="30">
        <v>3</v>
      </c>
      <c r="P772" s="30"/>
      <c r="Q772" s="30">
        <v>9</v>
      </c>
      <c r="R772" s="30"/>
      <c r="S772" s="30">
        <f t="shared" si="63"/>
        <v>12</v>
      </c>
      <c r="T772" s="30" t="s">
        <v>565</v>
      </c>
      <c r="U772" s="31">
        <f t="shared" si="64"/>
        <v>24</v>
      </c>
    </row>
    <row r="773" spans="2:22" x14ac:dyDescent="0.2">
      <c r="B773" s="51"/>
      <c r="C773" s="20" t="s">
        <v>870</v>
      </c>
      <c r="D773" s="52"/>
      <c r="E773" s="52"/>
      <c r="F773" s="19" t="s">
        <v>1163</v>
      </c>
      <c r="I773" s="30">
        <f>B$1382</f>
        <v>1986</v>
      </c>
      <c r="J773" s="30" t="str">
        <f>C$1382</f>
        <v>Masters</v>
      </c>
      <c r="K773" s="30" t="str">
        <f>E$1382</f>
        <v>RR</v>
      </c>
      <c r="L773" s="30" t="str">
        <f>D$1382</f>
        <v>Hard</v>
      </c>
      <c r="M773" s="30" t="str">
        <f>$F$1382</f>
        <v>Lendl, Ivan</v>
      </c>
      <c r="N773" s="30" t="str">
        <f>F$1383</f>
        <v>6-3, 6-4</v>
      </c>
      <c r="O773" s="30"/>
      <c r="P773" s="30"/>
      <c r="Q773" s="30"/>
      <c r="R773" s="30"/>
      <c r="S773" s="30">
        <f t="shared" si="63"/>
        <v>0</v>
      </c>
      <c r="T773" s="30" t="s">
        <v>565</v>
      </c>
      <c r="U773" s="31">
        <f t="shared" si="64"/>
        <v>0</v>
      </c>
    </row>
    <row r="774" spans="2:22" x14ac:dyDescent="0.2">
      <c r="B774" s="51">
        <v>2013</v>
      </c>
      <c r="C774" s="19" t="s">
        <v>879</v>
      </c>
      <c r="D774" s="52" t="s">
        <v>582</v>
      </c>
      <c r="E774" s="52" t="s">
        <v>5</v>
      </c>
      <c r="F774" s="19" t="s">
        <v>871</v>
      </c>
      <c r="I774" s="30">
        <f>B$1384</f>
        <v>1986</v>
      </c>
      <c r="J774" s="30" t="str">
        <f>C$1384</f>
        <v>Tokyo Indoor</v>
      </c>
      <c r="K774" s="30" t="str">
        <f>E$1384</f>
        <v>S</v>
      </c>
      <c r="L774" s="30" t="str">
        <f>D$1384</f>
        <v>Hard</v>
      </c>
      <c r="M774" s="30" t="str">
        <f>$F$1384</f>
        <v>Edberg, Stefan</v>
      </c>
      <c r="N774" s="30" t="str">
        <f>F$1385</f>
        <v>7-5, 6-1</v>
      </c>
      <c r="O774" s="30"/>
      <c r="P774" s="30"/>
      <c r="Q774" s="30">
        <v>9</v>
      </c>
      <c r="R774" s="30"/>
      <c r="S774" s="30">
        <f t="shared" si="63"/>
        <v>9</v>
      </c>
      <c r="T774" s="30"/>
      <c r="U774" s="31">
        <f t="shared" si="64"/>
        <v>9</v>
      </c>
    </row>
    <row r="775" spans="2:22" x14ac:dyDescent="0.2">
      <c r="B775" s="51"/>
      <c r="C775" s="20" t="s">
        <v>611</v>
      </c>
      <c r="D775" s="52"/>
      <c r="E775" s="52"/>
      <c r="F775" s="19" t="s">
        <v>1164</v>
      </c>
      <c r="I775" s="30">
        <f>B$1386</f>
        <v>1986</v>
      </c>
      <c r="J775" s="30" t="str">
        <f>C$1386</f>
        <v>U.S. Open</v>
      </c>
      <c r="K775" s="30" t="str">
        <f>E$1386</f>
        <v>S</v>
      </c>
      <c r="L775" s="30" t="str">
        <f>D$1386</f>
        <v>Hard</v>
      </c>
      <c r="M775" s="30" t="str">
        <f>$F$1386</f>
        <v>Lendl, Ivan</v>
      </c>
      <c r="N775" s="30" t="str">
        <f>F$1387</f>
        <v>7-6 (?), 6-2, 6-3</v>
      </c>
      <c r="O775" s="30">
        <v>3</v>
      </c>
      <c r="P775" s="30"/>
      <c r="Q775" s="30">
        <v>9</v>
      </c>
      <c r="R775" s="30"/>
      <c r="S775" s="30">
        <f t="shared" si="63"/>
        <v>12</v>
      </c>
      <c r="T775" s="30" t="s">
        <v>565</v>
      </c>
      <c r="U775" s="31">
        <f t="shared" si="64"/>
        <v>24</v>
      </c>
    </row>
    <row r="776" spans="2:22" x14ac:dyDescent="0.2">
      <c r="B776" s="51">
        <v>2012</v>
      </c>
      <c r="C776" s="19" t="s">
        <v>869</v>
      </c>
      <c r="D776" s="52" t="s">
        <v>582</v>
      </c>
      <c r="E776" s="52" t="s">
        <v>12</v>
      </c>
      <c r="F776" s="19" t="s">
        <v>871</v>
      </c>
      <c r="I776" s="30">
        <f>B$1388</f>
        <v>1985</v>
      </c>
      <c r="J776" s="30" t="str">
        <f>C$1388</f>
        <v>Australian Open</v>
      </c>
      <c r="K776" s="30" t="str">
        <f>E$1388</f>
        <v>S</v>
      </c>
      <c r="L776" s="30" t="str">
        <f>D$1388</f>
        <v>Hard</v>
      </c>
      <c r="M776" s="30" t="str">
        <f>$F$1388</f>
        <v>Edberg, Stefan</v>
      </c>
      <c r="N776" s="30" t="str">
        <f>F$1389</f>
        <v>6-7 (?), 7-5, 6-1, 4-6, 9-7</v>
      </c>
      <c r="O776" s="30">
        <v>6</v>
      </c>
      <c r="P776" s="30"/>
      <c r="Q776" s="30">
        <v>9</v>
      </c>
      <c r="R776" s="30"/>
      <c r="S776" s="30">
        <f t="shared" si="63"/>
        <v>15</v>
      </c>
      <c r="T776" s="30" t="s">
        <v>565</v>
      </c>
      <c r="U776" s="31">
        <f t="shared" si="64"/>
        <v>30</v>
      </c>
    </row>
    <row r="777" spans="2:22" x14ac:dyDescent="0.2">
      <c r="B777" s="51"/>
      <c r="C777" s="20" t="s">
        <v>870</v>
      </c>
      <c r="D777" s="52"/>
      <c r="E777" s="52"/>
      <c r="F777" s="19" t="s">
        <v>1165</v>
      </c>
      <c r="I777" s="30">
        <f>B$1390</f>
        <v>1985</v>
      </c>
      <c r="J777" s="30" t="str">
        <f>C$1390</f>
        <v>Dallas</v>
      </c>
      <c r="K777" s="30" t="str">
        <f>E$1390</f>
        <v>Q</v>
      </c>
      <c r="L777" s="30" t="str">
        <f>D$1390</f>
        <v>Carpet</v>
      </c>
      <c r="M777" s="30" t="str">
        <f>$F$1390</f>
        <v>Lendl, Ivan</v>
      </c>
      <c r="N777" s="30" t="str">
        <f>F$1391</f>
        <v>3-6, 7-6 (?), 3-6, 6-1, 6-2</v>
      </c>
      <c r="O777" s="30">
        <v>3</v>
      </c>
      <c r="P777" s="30">
        <v>6</v>
      </c>
      <c r="Q777" s="30"/>
      <c r="R777" s="30"/>
      <c r="S777" s="30">
        <f t="shared" si="63"/>
        <v>9</v>
      </c>
      <c r="T777" s="30"/>
      <c r="U777" s="31">
        <f t="shared" si="64"/>
        <v>9</v>
      </c>
    </row>
    <row r="778" spans="2:22" x14ac:dyDescent="0.2">
      <c r="B778" s="51">
        <v>2012</v>
      </c>
      <c r="C778" s="19" t="s">
        <v>880</v>
      </c>
      <c r="D778" s="52" t="s">
        <v>582</v>
      </c>
      <c r="E778" s="52" t="s">
        <v>12</v>
      </c>
      <c r="F778" s="19" t="s">
        <v>874</v>
      </c>
      <c r="I778" s="30">
        <f>B$1392</f>
        <v>1985</v>
      </c>
      <c r="J778" s="30" t="str">
        <f>C$1392</f>
        <v>Delray Beach</v>
      </c>
      <c r="K778" s="30" t="str">
        <f>E$1392</f>
        <v>R16</v>
      </c>
      <c r="L778" s="30" t="str">
        <f>D$1392</f>
        <v>Hard</v>
      </c>
      <c r="M778" s="30" t="str">
        <f>$F$1392</f>
        <v>Edberg, Stefan</v>
      </c>
      <c r="N778" s="30" t="str">
        <f>F$1393</f>
        <v>6-4, 7-6 (?)</v>
      </c>
      <c r="O778" s="30">
        <v>3</v>
      </c>
      <c r="P778" s="30"/>
      <c r="Q778" s="30"/>
      <c r="R778" s="30"/>
      <c r="S778" s="30">
        <f t="shared" si="63"/>
        <v>3</v>
      </c>
      <c r="T778" s="30"/>
      <c r="U778" s="31">
        <f t="shared" si="64"/>
        <v>3</v>
      </c>
    </row>
    <row r="779" spans="2:22" x14ac:dyDescent="0.2">
      <c r="B779" s="51"/>
      <c r="C779" s="20" t="s">
        <v>596</v>
      </c>
      <c r="D779" s="52"/>
      <c r="E779" s="52"/>
      <c r="F779" s="19" t="s">
        <v>1166</v>
      </c>
      <c r="I779" s="30">
        <f>B$1394</f>
        <v>1984</v>
      </c>
      <c r="J779" s="30" t="str">
        <f>C$1394</f>
        <v>Rotterdam</v>
      </c>
      <c r="K779" s="30" t="str">
        <f>E$1394</f>
        <v>S</v>
      </c>
      <c r="L779" s="30" t="str">
        <f>D$1394</f>
        <v>Hard</v>
      </c>
      <c r="M779" s="30" t="str">
        <f>$F$1394</f>
        <v>Lendl, Ivan</v>
      </c>
      <c r="N779" s="30" t="str">
        <f>F$1395</f>
        <v>6-3, 2-6, 7-6 (?)</v>
      </c>
      <c r="O779" s="30">
        <v>3</v>
      </c>
      <c r="P779" s="30"/>
      <c r="Q779" s="30">
        <v>9</v>
      </c>
      <c r="R779" s="30"/>
      <c r="S779" s="30">
        <f t="shared" si="63"/>
        <v>12</v>
      </c>
      <c r="T779" s="30"/>
      <c r="U779" s="31">
        <f t="shared" si="64"/>
        <v>12</v>
      </c>
      <c r="V779" s="33">
        <f>SUM(U753:U779)</f>
        <v>429</v>
      </c>
    </row>
    <row r="780" spans="2:22" x14ac:dyDescent="0.2">
      <c r="B780" s="51">
        <v>2012</v>
      </c>
      <c r="C780" s="19" t="s">
        <v>597</v>
      </c>
      <c r="D780" s="52" t="s">
        <v>599</v>
      </c>
      <c r="E780" s="52" t="s">
        <v>5</v>
      </c>
      <c r="F780" s="19" t="s">
        <v>874</v>
      </c>
    </row>
    <row r="781" spans="2:22" x14ac:dyDescent="0.2">
      <c r="B781" s="51"/>
      <c r="C781" s="20" t="s">
        <v>870</v>
      </c>
      <c r="D781" s="52"/>
      <c r="E781" s="52"/>
      <c r="F781" s="19" t="s">
        <v>1167</v>
      </c>
      <c r="I781" s="19" t="str">
        <f>B$1397</f>
        <v>Boris Becker vs. Ivan Lendl (Lendl led, 11-10)</v>
      </c>
    </row>
    <row r="782" spans="2:22" x14ac:dyDescent="0.2">
      <c r="B782" s="51">
        <v>2012</v>
      </c>
      <c r="C782" s="19" t="s">
        <v>1057</v>
      </c>
      <c r="D782" s="52" t="s">
        <v>585</v>
      </c>
      <c r="E782" s="52" t="s">
        <v>5</v>
      </c>
      <c r="F782" s="19" t="s">
        <v>871</v>
      </c>
      <c r="I782" s="30">
        <f>B$1398</f>
        <v>1993</v>
      </c>
      <c r="J782" s="30" t="str">
        <f>C$1398</f>
        <v>Tokyo Indoor</v>
      </c>
      <c r="K782" s="30" t="str">
        <f>E$1398</f>
        <v>Q</v>
      </c>
      <c r="L782" s="30" t="str">
        <f>D$1398</f>
        <v>Hard</v>
      </c>
      <c r="M782" s="30" t="str">
        <f>$F$1398</f>
        <v>Lendl, Ivan</v>
      </c>
      <c r="N782" s="30" t="str">
        <f>$F$1399</f>
        <v>6-3, 1-6, 7-6 (2)</v>
      </c>
      <c r="O782" s="30">
        <v>3</v>
      </c>
      <c r="P782" s="30">
        <v>6</v>
      </c>
      <c r="Q782" s="30"/>
      <c r="R782" s="30"/>
      <c r="S782" s="30">
        <f t="shared" ref="S782:S802" si="65">SUM(O782:R782)</f>
        <v>9</v>
      </c>
      <c r="T782" s="30"/>
      <c r="U782" s="31">
        <f t="shared" ref="U782:U802" si="66">IF(T782="Yes",S782*2,S782)</f>
        <v>9</v>
      </c>
    </row>
    <row r="783" spans="2:22" x14ac:dyDescent="0.2">
      <c r="B783" s="51"/>
      <c r="C783" s="20" t="s">
        <v>611</v>
      </c>
      <c r="D783" s="52"/>
      <c r="E783" s="52"/>
      <c r="F783" s="19" t="s">
        <v>1168</v>
      </c>
      <c r="I783" s="30">
        <f>B$1400</f>
        <v>1992</v>
      </c>
      <c r="J783" s="30" t="str">
        <f>C$1400</f>
        <v>U.S. Open</v>
      </c>
      <c r="K783" s="30" t="str">
        <f>E$1400</f>
        <v>R16</v>
      </c>
      <c r="L783" s="30" t="str">
        <f>D$1400</f>
        <v>Hard</v>
      </c>
      <c r="M783" s="30" t="str">
        <f>$F$1400</f>
        <v>Lendl, Ivan</v>
      </c>
      <c r="N783" s="30" t="str">
        <f>$F$1401</f>
        <v>6-7 (4), 6-2, 6-7 (4), 6-3, 6-4</v>
      </c>
      <c r="O783" s="30">
        <v>6</v>
      </c>
      <c r="P783" s="30"/>
      <c r="Q783" s="30"/>
      <c r="R783" s="30"/>
      <c r="S783" s="30">
        <f t="shared" si="65"/>
        <v>6</v>
      </c>
      <c r="T783" s="30" t="s">
        <v>565</v>
      </c>
      <c r="U783" s="31">
        <f t="shared" si="66"/>
        <v>12</v>
      </c>
    </row>
    <row r="784" spans="2:22" x14ac:dyDescent="0.2">
      <c r="B784" s="51">
        <v>2012</v>
      </c>
      <c r="C784" s="19" t="s">
        <v>881</v>
      </c>
      <c r="D784" s="52" t="s">
        <v>585</v>
      </c>
      <c r="E784" s="52" t="s">
        <v>5</v>
      </c>
      <c r="F784" s="19" t="s">
        <v>871</v>
      </c>
      <c r="I784" s="30">
        <f>B$1402</f>
        <v>1991</v>
      </c>
      <c r="J784" s="30" t="str">
        <f>C$1402</f>
        <v>Australian Open</v>
      </c>
      <c r="K784" s="30" t="str">
        <f>E$1402</f>
        <v>F</v>
      </c>
      <c r="L784" s="30" t="str">
        <f>D$1402</f>
        <v>Hard</v>
      </c>
      <c r="M784" s="30" t="str">
        <f>$F$1402</f>
        <v>Becker, Boris</v>
      </c>
      <c r="N784" s="30" t="str">
        <f>$F$1403</f>
        <v>1-6, 6-4, 6-4, 6-4</v>
      </c>
      <c r="O784" s="30"/>
      <c r="P784" s="30"/>
      <c r="Q784" s="30"/>
      <c r="R784" s="30">
        <v>12</v>
      </c>
      <c r="S784" s="30">
        <f t="shared" si="65"/>
        <v>12</v>
      </c>
      <c r="T784" s="30" t="s">
        <v>565</v>
      </c>
      <c r="U784" s="31">
        <f t="shared" si="66"/>
        <v>24</v>
      </c>
    </row>
    <row r="785" spans="2:21" x14ac:dyDescent="0.2">
      <c r="B785" s="51"/>
      <c r="C785" s="20" t="s">
        <v>619</v>
      </c>
      <c r="D785" s="52"/>
      <c r="E785" s="52"/>
      <c r="F785" s="19" t="s">
        <v>1169</v>
      </c>
      <c r="I785" s="30">
        <f>B$1404</f>
        <v>1990</v>
      </c>
      <c r="J785" s="30" t="str">
        <f>C$1404</f>
        <v>ATP Tour World Championship</v>
      </c>
      <c r="K785" s="30" t="str">
        <f>E$1404</f>
        <v>RR</v>
      </c>
      <c r="L785" s="30" t="str">
        <f>D$1404</f>
        <v>Hard</v>
      </c>
      <c r="M785" s="30" t="str">
        <f>$F$1404</f>
        <v>Becker, Boris</v>
      </c>
      <c r="N785" s="30" t="str">
        <f>$F$1405</f>
        <v>1-6, 7-6 (?), 6-4</v>
      </c>
      <c r="O785" s="30">
        <v>3</v>
      </c>
      <c r="P785" s="30"/>
      <c r="Q785" s="30"/>
      <c r="R785" s="30"/>
      <c r="S785" s="30">
        <f t="shared" si="65"/>
        <v>3</v>
      </c>
      <c r="T785" s="30" t="s">
        <v>565</v>
      </c>
      <c r="U785" s="31">
        <f t="shared" si="66"/>
        <v>6</v>
      </c>
    </row>
    <row r="786" spans="2:21" x14ac:dyDescent="0.2">
      <c r="B786" s="51">
        <v>2011</v>
      </c>
      <c r="C786" s="19" t="s">
        <v>580</v>
      </c>
      <c r="D786" s="52" t="s">
        <v>582</v>
      </c>
      <c r="E786" s="52" t="s">
        <v>5</v>
      </c>
      <c r="F786" s="19" t="s">
        <v>871</v>
      </c>
      <c r="I786" s="30">
        <f>B$1406</f>
        <v>1990</v>
      </c>
      <c r="J786" s="30" t="str">
        <f>C$1406</f>
        <v>Tokyo Indoor</v>
      </c>
      <c r="K786" s="30" t="str">
        <f>E$1406</f>
        <v>F</v>
      </c>
      <c r="L786" s="30" t="str">
        <f>D$1406</f>
        <v>Hard</v>
      </c>
      <c r="M786" s="30" t="str">
        <f>$F$1406</f>
        <v>Lendl, Ivan</v>
      </c>
      <c r="N786" s="30" t="str">
        <f>$F$1407</f>
        <v>4-6, 6-3, 7-6 (?)</v>
      </c>
      <c r="O786" s="30">
        <v>3</v>
      </c>
      <c r="P786" s="30"/>
      <c r="Q786" s="30"/>
      <c r="R786" s="30">
        <v>12</v>
      </c>
      <c r="S786" s="30">
        <f t="shared" si="65"/>
        <v>15</v>
      </c>
      <c r="T786" s="30"/>
      <c r="U786" s="31">
        <f t="shared" si="66"/>
        <v>15</v>
      </c>
    </row>
    <row r="787" spans="2:21" x14ac:dyDescent="0.2">
      <c r="B787" s="51"/>
      <c r="C787" s="20" t="s">
        <v>581</v>
      </c>
      <c r="D787" s="52"/>
      <c r="E787" s="52"/>
      <c r="F787" s="19" t="s">
        <v>1170</v>
      </c>
      <c r="I787" s="30">
        <f>B$1408</f>
        <v>1990</v>
      </c>
      <c r="J787" s="30" t="str">
        <f>C$1408</f>
        <v>London / Queen's Club</v>
      </c>
      <c r="K787" s="30" t="str">
        <f>E$1408</f>
        <v>F</v>
      </c>
      <c r="L787" s="30" t="str">
        <f>D$1408</f>
        <v>Grass</v>
      </c>
      <c r="M787" s="30" t="str">
        <f>$F$1408</f>
        <v>Lendl, Ivan</v>
      </c>
      <c r="N787" s="30" t="str">
        <f>$F$1409</f>
        <v>6-3, 6-2</v>
      </c>
      <c r="O787" s="30"/>
      <c r="P787" s="30"/>
      <c r="Q787" s="30"/>
      <c r="R787" s="30">
        <v>12</v>
      </c>
      <c r="S787" s="30">
        <f t="shared" si="65"/>
        <v>12</v>
      </c>
      <c r="T787" s="30"/>
      <c r="U787" s="31">
        <f t="shared" si="66"/>
        <v>12</v>
      </c>
    </row>
    <row r="788" spans="2:21" x14ac:dyDescent="0.2">
      <c r="B788" s="51">
        <v>2011</v>
      </c>
      <c r="C788" s="19" t="s">
        <v>1057</v>
      </c>
      <c r="D788" s="52" t="s">
        <v>585</v>
      </c>
      <c r="E788" s="52" t="s">
        <v>5</v>
      </c>
      <c r="F788" s="19" t="s">
        <v>874</v>
      </c>
      <c r="I788" s="30">
        <f>B$1410</f>
        <v>1990</v>
      </c>
      <c r="J788" s="30" t="str">
        <f>C$1410</f>
        <v>Stuttgart Indoors</v>
      </c>
      <c r="K788" s="30" t="str">
        <f>E$1410</f>
        <v>F</v>
      </c>
      <c r="L788" s="30" t="str">
        <f>D$1410</f>
        <v>Hard</v>
      </c>
      <c r="M788" s="30" t="str">
        <f>$F$1410</f>
        <v>Becker, Boris</v>
      </c>
      <c r="N788" s="30" t="str">
        <f>$F$1411</f>
        <v>6-2, 6-2</v>
      </c>
      <c r="O788" s="30"/>
      <c r="P788" s="30"/>
      <c r="Q788" s="30"/>
      <c r="R788" s="30">
        <v>12</v>
      </c>
      <c r="S788" s="30">
        <f t="shared" si="65"/>
        <v>12</v>
      </c>
      <c r="T788" s="30"/>
      <c r="U788" s="31">
        <f t="shared" si="66"/>
        <v>12</v>
      </c>
    </row>
    <row r="789" spans="2:21" x14ac:dyDescent="0.2">
      <c r="B789" s="51"/>
      <c r="C789" s="20" t="s">
        <v>611</v>
      </c>
      <c r="D789" s="52"/>
      <c r="E789" s="52"/>
      <c r="F789" s="19" t="s">
        <v>1171</v>
      </c>
      <c r="I789" s="30">
        <f>B$1412</f>
        <v>1989</v>
      </c>
      <c r="J789" s="30" t="str">
        <f>C$1412</f>
        <v>U.S. Open</v>
      </c>
      <c r="K789" s="30" t="str">
        <f>E$1412</f>
        <v>F</v>
      </c>
      <c r="L789" s="30" t="str">
        <f>D$1412</f>
        <v>Hard</v>
      </c>
      <c r="M789" s="30" t="str">
        <f>$F$1412</f>
        <v>Becker, Boris</v>
      </c>
      <c r="N789" s="30" t="str">
        <f>$F$1413</f>
        <v>7-6 (?), 1-6, 6-3, 7-6 (?)</v>
      </c>
      <c r="O789" s="30">
        <v>6</v>
      </c>
      <c r="P789" s="30"/>
      <c r="Q789" s="30"/>
      <c r="R789" s="30">
        <v>12</v>
      </c>
      <c r="S789" s="30">
        <f t="shared" si="65"/>
        <v>18</v>
      </c>
      <c r="T789" s="30" t="s">
        <v>565</v>
      </c>
      <c r="U789" s="31">
        <f t="shared" si="66"/>
        <v>36</v>
      </c>
    </row>
    <row r="790" spans="2:21" x14ac:dyDescent="0.2">
      <c r="B790" s="51">
        <v>2011</v>
      </c>
      <c r="C790" s="19" t="s">
        <v>876</v>
      </c>
      <c r="D790" s="52" t="s">
        <v>582</v>
      </c>
      <c r="E790" s="52" t="s">
        <v>5</v>
      </c>
      <c r="F790" s="19" t="s">
        <v>871</v>
      </c>
      <c r="I790" s="30">
        <f>B$1414</f>
        <v>1989</v>
      </c>
      <c r="J790" s="30" t="str">
        <f>C$1414</f>
        <v>Wimbledon</v>
      </c>
      <c r="K790" s="30" t="str">
        <f>E$1414</f>
        <v>S</v>
      </c>
      <c r="L790" s="30" t="str">
        <f>D$1414</f>
        <v>Grass</v>
      </c>
      <c r="M790" s="30" t="str">
        <f>$F$1414</f>
        <v>Becker, Boris</v>
      </c>
      <c r="N790" s="30" t="str">
        <f>$F$1415</f>
        <v>7-5, 6-7 (?), 2-6, 6-4, 6-3</v>
      </c>
      <c r="O790" s="30">
        <v>3</v>
      </c>
      <c r="P790" s="30"/>
      <c r="Q790" s="30">
        <v>9</v>
      </c>
      <c r="R790" s="30"/>
      <c r="S790" s="30">
        <f t="shared" si="65"/>
        <v>12</v>
      </c>
      <c r="T790" s="30" t="s">
        <v>565</v>
      </c>
      <c r="U790" s="31">
        <f t="shared" si="66"/>
        <v>24</v>
      </c>
    </row>
    <row r="791" spans="2:21" x14ac:dyDescent="0.2">
      <c r="B791" s="51"/>
      <c r="C791" s="20" t="s">
        <v>587</v>
      </c>
      <c r="D791" s="52"/>
      <c r="E791" s="52"/>
      <c r="F791" s="19" t="s">
        <v>1172</v>
      </c>
      <c r="I791" s="30">
        <f>B$1416</f>
        <v>1988</v>
      </c>
      <c r="J791" s="30" t="str">
        <f>C$1416</f>
        <v>Masters</v>
      </c>
      <c r="K791" s="30" t="str">
        <f>E$1416</f>
        <v>F</v>
      </c>
      <c r="L791" s="30" t="str">
        <f>D$1416</f>
        <v>Hard</v>
      </c>
      <c r="M791" s="30" t="str">
        <f>$F$1416</f>
        <v>Becker, Boris</v>
      </c>
      <c r="N791" s="30" t="str">
        <f>$F$1417</f>
        <v>5-7, 7-6 (?), 3-6, 6-2, 7-6 (?)</v>
      </c>
      <c r="O791" s="30">
        <v>6</v>
      </c>
      <c r="P791" s="30"/>
      <c r="Q791" s="30"/>
      <c r="R791" s="30">
        <v>12</v>
      </c>
      <c r="S791" s="30">
        <f t="shared" si="65"/>
        <v>18</v>
      </c>
      <c r="T791" s="30" t="s">
        <v>565</v>
      </c>
      <c r="U791" s="31">
        <f t="shared" si="66"/>
        <v>36</v>
      </c>
    </row>
    <row r="792" spans="2:21" x14ac:dyDescent="0.2">
      <c r="B792" s="51">
        <v>2011</v>
      </c>
      <c r="C792" s="19" t="s">
        <v>877</v>
      </c>
      <c r="D792" s="52" t="s">
        <v>582</v>
      </c>
      <c r="E792" s="52" t="s">
        <v>12</v>
      </c>
      <c r="F792" s="19" t="s">
        <v>871</v>
      </c>
      <c r="I792" s="30">
        <f>B$1418</f>
        <v>1988</v>
      </c>
      <c r="J792" s="30" t="str">
        <f>C$1418</f>
        <v>Wimbledon</v>
      </c>
      <c r="K792" s="30" t="str">
        <f>E$1418</f>
        <v>S</v>
      </c>
      <c r="L792" s="30" t="str">
        <f>D$1418</f>
        <v>Grass</v>
      </c>
      <c r="M792" s="30" t="str">
        <f>$F$1418</f>
        <v>Becker, Boris</v>
      </c>
      <c r="N792" s="30" t="str">
        <f>$F$1419</f>
        <v>6-4, 6-3, 6-7 (?), 6-4</v>
      </c>
      <c r="O792" s="30">
        <v>3</v>
      </c>
      <c r="P792" s="30"/>
      <c r="Q792" s="30">
        <v>9</v>
      </c>
      <c r="R792" s="30"/>
      <c r="S792" s="30">
        <f t="shared" si="65"/>
        <v>12</v>
      </c>
      <c r="T792" s="30" t="s">
        <v>565</v>
      </c>
      <c r="U792" s="31">
        <f t="shared" si="66"/>
        <v>24</v>
      </c>
    </row>
    <row r="793" spans="2:21" x14ac:dyDescent="0.2">
      <c r="B793" s="51"/>
      <c r="C793" s="20" t="s">
        <v>878</v>
      </c>
      <c r="D793" s="52"/>
      <c r="E793" s="52"/>
      <c r="F793" s="19" t="s">
        <v>1000</v>
      </c>
      <c r="I793" s="30">
        <f>B$1420</f>
        <v>1987</v>
      </c>
      <c r="J793" s="30" t="str">
        <f>C$1420</f>
        <v>Masters</v>
      </c>
      <c r="K793" s="30" t="str">
        <f>E$1420</f>
        <v>RR</v>
      </c>
      <c r="L793" s="30" t="str">
        <f>D$1420</f>
        <v>Hard</v>
      </c>
      <c r="M793" s="30" t="str">
        <f>$F$1420</f>
        <v>Lendl, Ivan</v>
      </c>
      <c r="N793" s="30" t="str">
        <f>$F$1421</f>
        <v>6-4, 6-7 (?), 6-3</v>
      </c>
      <c r="O793" s="30">
        <v>3</v>
      </c>
      <c r="P793" s="30"/>
      <c r="Q793" s="30"/>
      <c r="R793" s="30"/>
      <c r="S793" s="30">
        <f t="shared" si="65"/>
        <v>3</v>
      </c>
      <c r="T793" s="30" t="s">
        <v>565</v>
      </c>
      <c r="U793" s="31">
        <f t="shared" si="66"/>
        <v>6</v>
      </c>
    </row>
    <row r="794" spans="2:21" x14ac:dyDescent="0.2">
      <c r="B794" s="51">
        <v>2011</v>
      </c>
      <c r="C794" s="19" t="s">
        <v>590</v>
      </c>
      <c r="D794" s="52" t="s">
        <v>582</v>
      </c>
      <c r="E794" s="52" t="s">
        <v>5</v>
      </c>
      <c r="F794" s="19" t="s">
        <v>871</v>
      </c>
      <c r="I794" s="30">
        <f>B$1422</f>
        <v>1986</v>
      </c>
      <c r="J794" s="30" t="str">
        <f>C$1422</f>
        <v>Masters</v>
      </c>
      <c r="K794" s="30" t="str">
        <f>E$1422</f>
        <v>F</v>
      </c>
      <c r="L794" s="30" t="str">
        <f>D$1422</f>
        <v>Hard</v>
      </c>
      <c r="M794" s="30" t="str">
        <f>$F$1422</f>
        <v>Lendl, Ivan</v>
      </c>
      <c r="N794" s="30" t="str">
        <f>$F$1423</f>
        <v>6-4, 6-4, 6-4</v>
      </c>
      <c r="O794" s="30"/>
      <c r="P794" s="30"/>
      <c r="Q794" s="30"/>
      <c r="R794" s="30">
        <v>12</v>
      </c>
      <c r="S794" s="30">
        <f t="shared" si="65"/>
        <v>12</v>
      </c>
      <c r="T794" s="30" t="s">
        <v>565</v>
      </c>
      <c r="U794" s="31">
        <f t="shared" si="66"/>
        <v>24</v>
      </c>
    </row>
    <row r="795" spans="2:21" x14ac:dyDescent="0.2">
      <c r="B795" s="51"/>
      <c r="C795" s="20" t="s">
        <v>591</v>
      </c>
      <c r="D795" s="52"/>
      <c r="E795" s="52"/>
      <c r="F795" s="19" t="s">
        <v>1173</v>
      </c>
      <c r="I795" s="30">
        <f>B$1424</f>
        <v>1986</v>
      </c>
      <c r="J795" s="30" t="str">
        <f>C$1424</f>
        <v>Sydney Indoors</v>
      </c>
      <c r="K795" s="30" t="str">
        <f>E$1424</f>
        <v>F</v>
      </c>
      <c r="L795" s="30" t="str">
        <f>D$1424</f>
        <v>Hard</v>
      </c>
      <c r="M795" s="30" t="str">
        <f>$F$1424</f>
        <v>Becker, Boris</v>
      </c>
      <c r="N795" s="30" t="str">
        <f>$F$1425</f>
        <v>3-6, 7-6 (?), 6-2, 6-0</v>
      </c>
      <c r="O795" s="30">
        <v>3</v>
      </c>
      <c r="P795" s="30"/>
      <c r="Q795" s="30"/>
      <c r="R795" s="30">
        <v>12</v>
      </c>
      <c r="S795" s="30">
        <f t="shared" si="65"/>
        <v>15</v>
      </c>
      <c r="T795" s="30"/>
      <c r="U795" s="31">
        <f t="shared" si="66"/>
        <v>15</v>
      </c>
    </row>
    <row r="796" spans="2:21" x14ac:dyDescent="0.2">
      <c r="B796" s="51">
        <v>2010</v>
      </c>
      <c r="C796" s="19" t="s">
        <v>869</v>
      </c>
      <c r="D796" s="52" t="s">
        <v>582</v>
      </c>
      <c r="E796" s="52" t="s">
        <v>5</v>
      </c>
      <c r="F796" s="19" t="s">
        <v>874</v>
      </c>
      <c r="I796" s="30">
        <f>B$1426</f>
        <v>1986</v>
      </c>
      <c r="J796" s="30" t="str">
        <f>C$1426</f>
        <v>Stratton Mountain</v>
      </c>
      <c r="K796" s="30" t="str">
        <f>E$1426</f>
        <v>F</v>
      </c>
      <c r="L796" s="30" t="str">
        <f>D$1426</f>
        <v>Hard</v>
      </c>
      <c r="M796" s="30" t="str">
        <f>$F$1426</f>
        <v>Lendl, Ivan</v>
      </c>
      <c r="N796" s="30" t="str">
        <f>$F$1427</f>
        <v>6-4, 7-6 (?)</v>
      </c>
      <c r="O796" s="30">
        <v>3</v>
      </c>
      <c r="P796" s="30"/>
      <c r="Q796" s="30"/>
      <c r="R796" s="30">
        <v>12</v>
      </c>
      <c r="S796" s="30">
        <f t="shared" si="65"/>
        <v>15</v>
      </c>
      <c r="T796" s="30"/>
      <c r="U796" s="31">
        <f t="shared" si="66"/>
        <v>15</v>
      </c>
    </row>
    <row r="797" spans="2:21" x14ac:dyDescent="0.2">
      <c r="B797" s="51"/>
      <c r="C797" s="20" t="s">
        <v>882</v>
      </c>
      <c r="D797" s="52"/>
      <c r="E797" s="52"/>
      <c r="F797" s="19" t="s">
        <v>1174</v>
      </c>
      <c r="I797" s="30">
        <f>B$1428</f>
        <v>1986</v>
      </c>
      <c r="J797" s="30" t="str">
        <f>C$1428</f>
        <v>Wimbledon</v>
      </c>
      <c r="K797" s="30" t="str">
        <f>E$1428</f>
        <v>F</v>
      </c>
      <c r="L797" s="30" t="str">
        <f>D$1428</f>
        <v>Grass</v>
      </c>
      <c r="M797" s="30" t="str">
        <f>$F$1428</f>
        <v>Becker, Boris</v>
      </c>
      <c r="N797" s="30" t="str">
        <f>$F$1429</f>
        <v>6-4, 6-3, 7-5</v>
      </c>
      <c r="O797" s="30"/>
      <c r="P797" s="30"/>
      <c r="Q797" s="30"/>
      <c r="R797" s="30">
        <v>12</v>
      </c>
      <c r="S797" s="30">
        <f t="shared" si="65"/>
        <v>12</v>
      </c>
      <c r="T797" s="30" t="s">
        <v>565</v>
      </c>
      <c r="U797" s="31">
        <f t="shared" si="66"/>
        <v>24</v>
      </c>
    </row>
    <row r="798" spans="2:21" x14ac:dyDescent="0.2">
      <c r="B798" s="51">
        <v>2010</v>
      </c>
      <c r="C798" s="19" t="s">
        <v>683</v>
      </c>
      <c r="D798" s="52" t="s">
        <v>582</v>
      </c>
      <c r="E798" s="52" t="s">
        <v>12</v>
      </c>
      <c r="F798" s="19" t="s">
        <v>874</v>
      </c>
      <c r="I798" s="30">
        <f>B$1430</f>
        <v>1986</v>
      </c>
      <c r="J798" s="30" t="str">
        <f>C$1430</f>
        <v>Chicago</v>
      </c>
      <c r="K798" s="30" t="str">
        <f>E$1430</f>
        <v>F</v>
      </c>
      <c r="L798" s="30" t="str">
        <f>D$1430</f>
        <v>Carpet</v>
      </c>
      <c r="M798" s="30" t="str">
        <f>$F$1430</f>
        <v>Becker, Boris</v>
      </c>
      <c r="N798" s="30" t="str">
        <f>$F$1431</f>
        <v>7-6 (?), 6-3</v>
      </c>
      <c r="O798" s="30">
        <v>3</v>
      </c>
      <c r="P798" s="30"/>
      <c r="Q798" s="30"/>
      <c r="R798" s="30">
        <v>12</v>
      </c>
      <c r="S798" s="30">
        <f t="shared" si="65"/>
        <v>15</v>
      </c>
      <c r="T798" s="30"/>
      <c r="U798" s="31">
        <f t="shared" si="66"/>
        <v>15</v>
      </c>
    </row>
    <row r="799" spans="2:21" x14ac:dyDescent="0.2">
      <c r="B799" s="51"/>
      <c r="C799" s="20" t="s">
        <v>684</v>
      </c>
      <c r="D799" s="52"/>
      <c r="E799" s="52"/>
      <c r="F799" s="19" t="s">
        <v>1088</v>
      </c>
      <c r="I799" s="30">
        <f>B$1432</f>
        <v>1985</v>
      </c>
      <c r="J799" s="30" t="str">
        <f>C$1432</f>
        <v>Masters</v>
      </c>
      <c r="K799" s="30" t="str">
        <f>E$1432</f>
        <v>F</v>
      </c>
      <c r="L799" s="30" t="str">
        <f>D$1432</f>
        <v>Hard</v>
      </c>
      <c r="M799" s="30" t="str">
        <f>$F$1432</f>
        <v>Lendl, Ivan</v>
      </c>
      <c r="N799" s="30" t="str">
        <f>$F$1433</f>
        <v>6-2, 7-6 (?), 6-3</v>
      </c>
      <c r="O799" s="30">
        <v>3</v>
      </c>
      <c r="P799" s="30"/>
      <c r="Q799" s="30"/>
      <c r="R799" s="30">
        <v>12</v>
      </c>
      <c r="S799" s="30">
        <f t="shared" si="65"/>
        <v>15</v>
      </c>
      <c r="T799" s="30" t="s">
        <v>565</v>
      </c>
      <c r="U799" s="31">
        <f t="shared" si="66"/>
        <v>30</v>
      </c>
    </row>
    <row r="800" spans="2:21" x14ac:dyDescent="0.2">
      <c r="B800" s="51">
        <v>2010</v>
      </c>
      <c r="C800" s="19" t="s">
        <v>872</v>
      </c>
      <c r="D800" s="52" t="s">
        <v>582</v>
      </c>
      <c r="E800" s="52" t="s">
        <v>5</v>
      </c>
      <c r="F800" s="19" t="s">
        <v>874</v>
      </c>
      <c r="I800" s="30">
        <f>B$1434</f>
        <v>1985</v>
      </c>
      <c r="J800" s="30" t="str">
        <f>C$1434</f>
        <v>Wembley</v>
      </c>
      <c r="K800" s="30" t="str">
        <f>E$1434</f>
        <v>F</v>
      </c>
      <c r="L800" s="30" t="str">
        <f>D$1434</f>
        <v>Hard</v>
      </c>
      <c r="M800" s="30" t="str">
        <f>$F$1434</f>
        <v>Lendl, Ivan</v>
      </c>
      <c r="N800" s="30" t="str">
        <f>$F$1435</f>
        <v>6-7 (?), 6-3, 4-6, 6-4, 6-4</v>
      </c>
      <c r="O800" s="30">
        <v>3</v>
      </c>
      <c r="P800" s="30"/>
      <c r="Q800" s="30"/>
      <c r="R800" s="30">
        <v>12</v>
      </c>
      <c r="S800" s="30">
        <f t="shared" si="65"/>
        <v>15</v>
      </c>
      <c r="T800" s="30"/>
      <c r="U800" s="31">
        <f t="shared" si="66"/>
        <v>15</v>
      </c>
    </row>
    <row r="801" spans="2:22" x14ac:dyDescent="0.2">
      <c r="B801" s="51"/>
      <c r="C801" s="20" t="s">
        <v>883</v>
      </c>
      <c r="D801" s="52"/>
      <c r="E801" s="52"/>
      <c r="F801" s="19" t="s">
        <v>952</v>
      </c>
      <c r="I801" s="30">
        <f>B$1436</f>
        <v>1985</v>
      </c>
      <c r="J801" s="30" t="str">
        <f>C$1436</f>
        <v>Tokyo Indoor</v>
      </c>
      <c r="K801" s="30" t="str">
        <f>E$1436</f>
        <v>S</v>
      </c>
      <c r="L801" s="30" t="str">
        <f>D$1436</f>
        <v>Hard</v>
      </c>
      <c r="M801" s="30" t="str">
        <f>$F$1436</f>
        <v>Lendl, Ivan</v>
      </c>
      <c r="N801" s="30" t="str">
        <f>$F$1437</f>
        <v>6-3, 7-6 (1)</v>
      </c>
      <c r="O801" s="30">
        <v>3</v>
      </c>
      <c r="P801" s="30"/>
      <c r="Q801" s="30">
        <v>9</v>
      </c>
      <c r="R801" s="30"/>
      <c r="S801" s="30">
        <f t="shared" si="65"/>
        <v>12</v>
      </c>
      <c r="T801" s="30"/>
      <c r="U801" s="31">
        <f t="shared" si="66"/>
        <v>12</v>
      </c>
    </row>
    <row r="802" spans="2:22" x14ac:dyDescent="0.2">
      <c r="B802" s="51">
        <v>2010</v>
      </c>
      <c r="C802" s="19" t="s">
        <v>580</v>
      </c>
      <c r="D802" s="52" t="s">
        <v>582</v>
      </c>
      <c r="E802" s="52" t="s">
        <v>5</v>
      </c>
      <c r="F802" s="19" t="s">
        <v>871</v>
      </c>
      <c r="I802" s="30">
        <f>B$1438</f>
        <v>1985</v>
      </c>
      <c r="J802" s="30" t="str">
        <f>C$1438</f>
        <v>Indianapolis</v>
      </c>
      <c r="K802" s="30" t="str">
        <f>E$1438</f>
        <v>S</v>
      </c>
      <c r="L802" s="30" t="str">
        <f>D$1438</f>
        <v>Clay</v>
      </c>
      <c r="M802" s="30" t="str">
        <f>$F$1438</f>
        <v>Lendl, Ivan</v>
      </c>
      <c r="N802" s="30" t="str">
        <f>$F$1439</f>
        <v>5-7, 6-2, 6-2</v>
      </c>
      <c r="O802" s="30"/>
      <c r="P802" s="30"/>
      <c r="Q802" s="30">
        <v>9</v>
      </c>
      <c r="R802" s="30"/>
      <c r="S802" s="30">
        <f t="shared" si="65"/>
        <v>9</v>
      </c>
      <c r="T802" s="30"/>
      <c r="U802" s="31">
        <f t="shared" si="66"/>
        <v>9</v>
      </c>
      <c r="V802" s="33">
        <f>SUM(U782:U802)</f>
        <v>375</v>
      </c>
    </row>
    <row r="803" spans="2:22" x14ac:dyDescent="0.2">
      <c r="B803" s="51"/>
      <c r="C803" s="20" t="s">
        <v>581</v>
      </c>
      <c r="D803" s="52"/>
      <c r="E803" s="52"/>
      <c r="F803" s="19" t="s">
        <v>1175</v>
      </c>
    </row>
    <row r="804" spans="2:22" x14ac:dyDescent="0.2">
      <c r="B804" s="51">
        <v>2010</v>
      </c>
      <c r="C804" s="19" t="s">
        <v>884</v>
      </c>
      <c r="D804" s="52" t="s">
        <v>582</v>
      </c>
      <c r="E804" s="52" t="s">
        <v>5</v>
      </c>
      <c r="F804" s="19" t="s">
        <v>874</v>
      </c>
      <c r="I804" s="19" t="str">
        <f>B$1441</f>
        <v>Ivan Lendl vs. John McEnroe (Lendl led, 21-15-1)</v>
      </c>
    </row>
    <row r="805" spans="2:22" x14ac:dyDescent="0.2">
      <c r="B805" s="51"/>
      <c r="C805" s="20" t="s">
        <v>601</v>
      </c>
      <c r="D805" s="52"/>
      <c r="E805" s="52"/>
      <c r="F805" s="19" t="s">
        <v>1176</v>
      </c>
      <c r="I805" s="30">
        <f>B$1456</f>
        <v>1989</v>
      </c>
      <c r="J805" s="30" t="str">
        <f>C$1456</f>
        <v xml:space="preserve">Australian Open </v>
      </c>
      <c r="K805" s="30" t="str">
        <f>E$1456</f>
        <v>Q</v>
      </c>
      <c r="L805" s="30" t="str">
        <f>D$1456</f>
        <v>Hard</v>
      </c>
      <c r="M805" s="30" t="str">
        <f>$F$1456</f>
        <v>Lendl, Ivan</v>
      </c>
      <c r="N805" s="30" t="str">
        <f>$F$1457</f>
        <v>7-6 (?), 6-2, 7-6 (?)</v>
      </c>
      <c r="O805" s="30">
        <v>6</v>
      </c>
      <c r="P805" s="30">
        <v>6</v>
      </c>
      <c r="Q805" s="30"/>
      <c r="R805" s="30"/>
      <c r="S805" s="30">
        <f t="shared" ref="S805:S841" si="67">SUM(O805:R805)</f>
        <v>12</v>
      </c>
      <c r="T805" s="30" t="s">
        <v>565</v>
      </c>
      <c r="U805" s="31">
        <f t="shared" ref="U805:U841" si="68">IF(T805="Yes",S805*2,S805)</f>
        <v>24</v>
      </c>
    </row>
    <row r="806" spans="2:22" x14ac:dyDescent="0.2">
      <c r="B806" s="51">
        <v>2009</v>
      </c>
      <c r="C806" s="19" t="s">
        <v>683</v>
      </c>
      <c r="D806" s="52" t="s">
        <v>582</v>
      </c>
      <c r="E806" s="52" t="s">
        <v>12</v>
      </c>
      <c r="F806" s="19" t="s">
        <v>871</v>
      </c>
      <c r="I806" s="30">
        <f>B$1484</f>
        <v>1984</v>
      </c>
      <c r="J806" s="30" t="str">
        <f>C$1484</f>
        <v xml:space="preserve">Brussels </v>
      </c>
      <c r="K806" s="30" t="str">
        <f>E$1484</f>
        <v>F</v>
      </c>
      <c r="L806" s="30" t="str">
        <f>D$1484</f>
        <v>Carpet</v>
      </c>
      <c r="M806" s="30" t="str">
        <f>$F$1484</f>
        <v>McEnroe, John</v>
      </c>
      <c r="N806" s="30" t="str">
        <f>$F$1485</f>
        <v>6-1, 6-3</v>
      </c>
      <c r="O806" s="30"/>
      <c r="P806" s="30"/>
      <c r="Q806" s="30"/>
      <c r="R806" s="30">
        <v>12</v>
      </c>
      <c r="S806" s="30">
        <f t="shared" si="67"/>
        <v>12</v>
      </c>
      <c r="T806" s="30"/>
      <c r="U806" s="31">
        <f t="shared" si="68"/>
        <v>12</v>
      </c>
    </row>
    <row r="807" spans="2:22" x14ac:dyDescent="0.2">
      <c r="B807" s="51"/>
      <c r="C807" s="20" t="s">
        <v>684</v>
      </c>
      <c r="D807" s="52"/>
      <c r="E807" s="52"/>
      <c r="F807" s="19" t="s">
        <v>1177</v>
      </c>
      <c r="I807" s="30">
        <f>B$1504</f>
        <v>1982</v>
      </c>
      <c r="J807" s="30" t="str">
        <f>C$1504</f>
        <v>Dallas</v>
      </c>
      <c r="K807" s="30" t="str">
        <f>E$1504</f>
        <v>F</v>
      </c>
      <c r="L807" s="30" t="str">
        <f>D$1504</f>
        <v>Carpet</v>
      </c>
      <c r="M807" s="30" t="str">
        <f>$F$1504</f>
        <v>Lendl, Ivan</v>
      </c>
      <c r="N807" s="30" t="str">
        <f>$F$1505</f>
        <v>6-2, 3-6, 6-3, 6-3</v>
      </c>
      <c r="O807" s="30"/>
      <c r="P807" s="30"/>
      <c r="Q807" s="30"/>
      <c r="R807" s="30">
        <v>12</v>
      </c>
      <c r="S807" s="30">
        <f t="shared" si="67"/>
        <v>12</v>
      </c>
      <c r="T807" s="30"/>
      <c r="U807" s="31">
        <f t="shared" si="68"/>
        <v>12</v>
      </c>
    </row>
    <row r="808" spans="2:22" x14ac:dyDescent="0.2">
      <c r="B808" s="51">
        <v>2009</v>
      </c>
      <c r="C808" s="19" t="s">
        <v>580</v>
      </c>
      <c r="D808" s="52" t="s">
        <v>582</v>
      </c>
      <c r="E808" s="52" t="s">
        <v>5</v>
      </c>
      <c r="F808" s="19" t="s">
        <v>874</v>
      </c>
      <c r="I808" s="30">
        <f>B$1494</f>
        <v>1983</v>
      </c>
      <c r="J808" s="30" t="str">
        <f>C$1494</f>
        <v>Dallas</v>
      </c>
      <c r="K808" s="30" t="str">
        <f>E$1494</f>
        <v>F</v>
      </c>
      <c r="L808" s="30" t="str">
        <f>D$1494</f>
        <v>Carpet</v>
      </c>
      <c r="M808" s="30" t="str">
        <f>$F$1494</f>
        <v>McEnroe, John</v>
      </c>
      <c r="N808" s="30" t="str">
        <f>$F$1495</f>
        <v>6-2, 4-6, 6-3, 6-7 (?), 7-6 (?)</v>
      </c>
      <c r="O808" s="30">
        <v>6</v>
      </c>
      <c r="P808" s="30"/>
      <c r="Q808" s="30"/>
      <c r="R808" s="30">
        <v>12</v>
      </c>
      <c r="S808" s="30">
        <f t="shared" si="67"/>
        <v>18</v>
      </c>
      <c r="T808" s="30"/>
      <c r="U808" s="31">
        <f t="shared" si="68"/>
        <v>18</v>
      </c>
    </row>
    <row r="809" spans="2:22" x14ac:dyDescent="0.2">
      <c r="B809" s="51"/>
      <c r="C809" s="20" t="s">
        <v>581</v>
      </c>
      <c r="D809" s="52"/>
      <c r="E809" s="52"/>
      <c r="F809" s="19" t="s">
        <v>1178</v>
      </c>
      <c r="I809" s="30">
        <f>B$1454</f>
        <v>1989</v>
      </c>
      <c r="J809" s="30" t="str">
        <f>C$1454</f>
        <v xml:space="preserve">Dallas </v>
      </c>
      <c r="K809" s="30" t="str">
        <f>E$1454</f>
        <v>S</v>
      </c>
      <c r="L809" s="30" t="str">
        <f>D$1454</f>
        <v>Carpet</v>
      </c>
      <c r="M809" s="30" t="str">
        <f>$F$1454</f>
        <v>McEnroe, John</v>
      </c>
      <c r="N809" s="30" t="str">
        <f>$F$1455</f>
        <v>6-7 (?), 7-6 (?), 6-2, 7-5</v>
      </c>
      <c r="O809" s="30">
        <v>6</v>
      </c>
      <c r="P809" s="30"/>
      <c r="Q809" s="30">
        <v>9</v>
      </c>
      <c r="R809" s="30"/>
      <c r="S809" s="30">
        <f t="shared" si="67"/>
        <v>15</v>
      </c>
      <c r="T809" s="30"/>
      <c r="U809" s="31">
        <f t="shared" si="68"/>
        <v>15</v>
      </c>
    </row>
    <row r="810" spans="2:22" x14ac:dyDescent="0.2">
      <c r="B810" s="51">
        <v>2009</v>
      </c>
      <c r="C810" s="19" t="s">
        <v>880</v>
      </c>
      <c r="D810" s="52" t="s">
        <v>582</v>
      </c>
      <c r="E810" s="52" t="s">
        <v>12</v>
      </c>
      <c r="F810" s="19" t="s">
        <v>874</v>
      </c>
      <c r="I810" s="30">
        <f>B$1472</f>
        <v>1985</v>
      </c>
      <c r="J810" s="30" t="str">
        <f>C$1472</f>
        <v xml:space="preserve">Forest Hills </v>
      </c>
      <c r="K810" s="30" t="str">
        <f>E$1472</f>
        <v>F</v>
      </c>
      <c r="L810" s="30" t="str">
        <f>D$1472</f>
        <v>Clay</v>
      </c>
      <c r="M810" s="30" t="str">
        <f>$F$1472</f>
        <v>Lendl, Ivan</v>
      </c>
      <c r="N810" s="30" t="str">
        <f>$F$1473</f>
        <v>6-3, 6-3</v>
      </c>
      <c r="O810" s="30"/>
      <c r="P810" s="30"/>
      <c r="Q810" s="30"/>
      <c r="R810" s="30">
        <v>12</v>
      </c>
      <c r="S810" s="30">
        <f t="shared" si="67"/>
        <v>12</v>
      </c>
      <c r="T810" s="30"/>
      <c r="U810" s="31">
        <f t="shared" si="68"/>
        <v>12</v>
      </c>
    </row>
    <row r="811" spans="2:22" x14ac:dyDescent="0.2">
      <c r="B811" s="51"/>
      <c r="C811" s="20" t="s">
        <v>596</v>
      </c>
      <c r="D811" s="52"/>
      <c r="E811" s="52"/>
      <c r="F811" s="19" t="s">
        <v>978</v>
      </c>
      <c r="I811" s="30">
        <f>B$1482</f>
        <v>1984</v>
      </c>
      <c r="J811" s="30" t="str">
        <f>C$1482</f>
        <v xml:space="preserve">Forest Hills WCT </v>
      </c>
      <c r="K811" s="30" t="str">
        <f>E$1482</f>
        <v>F</v>
      </c>
      <c r="L811" s="30" t="str">
        <f>D$1482</f>
        <v>Clay</v>
      </c>
      <c r="M811" s="30" t="str">
        <f>$F$1482</f>
        <v>McEnroe, John</v>
      </c>
      <c r="N811" s="30" t="str">
        <f>$F$1483</f>
        <v>6-4, 6-2</v>
      </c>
      <c r="O811" s="30"/>
      <c r="P811" s="30"/>
      <c r="Q811" s="30"/>
      <c r="R811" s="30">
        <v>12</v>
      </c>
      <c r="S811" s="30">
        <f t="shared" si="67"/>
        <v>12</v>
      </c>
      <c r="T811" s="30"/>
      <c r="U811" s="31">
        <f t="shared" si="68"/>
        <v>12</v>
      </c>
    </row>
    <row r="812" spans="2:22" x14ac:dyDescent="0.2">
      <c r="B812" s="51">
        <v>2009</v>
      </c>
      <c r="C812" s="19" t="s">
        <v>881</v>
      </c>
      <c r="D812" s="52" t="s">
        <v>585</v>
      </c>
      <c r="E812" s="52" t="s">
        <v>5</v>
      </c>
      <c r="F812" s="19" t="s">
        <v>871</v>
      </c>
      <c r="I812" s="30">
        <f>B$1510</f>
        <v>1981</v>
      </c>
      <c r="J812" s="30" t="str">
        <f>C$1510</f>
        <v>French Open</v>
      </c>
      <c r="K812" s="30" t="str">
        <f>E$1510</f>
        <v>Q</v>
      </c>
      <c r="L812" s="30" t="str">
        <f>D$1510</f>
        <v>Clay</v>
      </c>
      <c r="M812" s="30" t="str">
        <f>$F$1510</f>
        <v>Lendl, Ivan</v>
      </c>
      <c r="N812" s="30" t="str">
        <f>$F$1511</f>
        <v>6-4, 6-4, 7-5</v>
      </c>
      <c r="O812" s="30"/>
      <c r="P812" s="30">
        <v>6</v>
      </c>
      <c r="Q812" s="30"/>
      <c r="R812" s="30"/>
      <c r="S812" s="30">
        <f t="shared" si="67"/>
        <v>6</v>
      </c>
      <c r="T812" s="30" t="s">
        <v>565</v>
      </c>
      <c r="U812" s="31">
        <f t="shared" si="68"/>
        <v>12</v>
      </c>
    </row>
    <row r="813" spans="2:22" x14ac:dyDescent="0.2">
      <c r="B813" s="51"/>
      <c r="C813" s="20" t="s">
        <v>619</v>
      </c>
      <c r="D813" s="52"/>
      <c r="E813" s="52"/>
      <c r="F813" s="19" t="s">
        <v>1179</v>
      </c>
      <c r="I813" s="30">
        <f>B$1478</f>
        <v>1984</v>
      </c>
      <c r="J813" s="30" t="str">
        <f>C$1478</f>
        <v>French Open</v>
      </c>
      <c r="K813" s="30" t="str">
        <f>E$1478</f>
        <v>F</v>
      </c>
      <c r="L813" s="30" t="str">
        <f>D$1478</f>
        <v>Clay</v>
      </c>
      <c r="M813" s="30" t="str">
        <f>$F$1478</f>
        <v>Lendl, Ivan</v>
      </c>
      <c r="N813" s="30" t="str">
        <f>$F$1479</f>
        <v>3-6, 2-6, 6-4, 7-5, 7-5</v>
      </c>
      <c r="O813" s="30"/>
      <c r="P813" s="30"/>
      <c r="Q813" s="30"/>
      <c r="R813" s="30">
        <v>12</v>
      </c>
      <c r="S813" s="30">
        <f t="shared" si="67"/>
        <v>12</v>
      </c>
      <c r="T813" s="30" t="s">
        <v>565</v>
      </c>
      <c r="U813" s="31">
        <f t="shared" si="68"/>
        <v>24</v>
      </c>
    </row>
    <row r="814" spans="2:22" x14ac:dyDescent="0.2">
      <c r="B814" s="51">
        <v>2009</v>
      </c>
      <c r="C814" s="19" t="s">
        <v>885</v>
      </c>
      <c r="D814" s="52" t="s">
        <v>582</v>
      </c>
      <c r="E814" s="52" t="s">
        <v>5</v>
      </c>
      <c r="F814" s="19" t="s">
        <v>871</v>
      </c>
      <c r="I814" s="30">
        <f>B$1458</f>
        <v>1988</v>
      </c>
      <c r="J814" s="30" t="str">
        <f>C$1458</f>
        <v>French Open</v>
      </c>
      <c r="K814" s="30" t="str">
        <f>E$1458</f>
        <v>R16</v>
      </c>
      <c r="L814" s="30" t="str">
        <f>D$1458</f>
        <v>Clay</v>
      </c>
      <c r="M814" s="30" t="str">
        <f>$F$1458</f>
        <v>Lendl, Ivan</v>
      </c>
      <c r="N814" s="30" t="str">
        <f>$F$1459</f>
        <v>6-7 (?), 7-6 (?), 6-4, 6-4</v>
      </c>
      <c r="O814" s="30">
        <v>6</v>
      </c>
      <c r="P814" s="30"/>
      <c r="Q814" s="30"/>
      <c r="R814" s="30"/>
      <c r="S814" s="30">
        <f t="shared" si="67"/>
        <v>6</v>
      </c>
      <c r="T814" s="30" t="s">
        <v>565</v>
      </c>
      <c r="U814" s="31">
        <f t="shared" si="68"/>
        <v>12</v>
      </c>
    </row>
    <row r="815" spans="2:22" x14ac:dyDescent="0.2">
      <c r="B815" s="51"/>
      <c r="C815" s="20" t="s">
        <v>609</v>
      </c>
      <c r="D815" s="52"/>
      <c r="E815" s="52"/>
      <c r="F815" s="19" t="s">
        <v>961</v>
      </c>
      <c r="I815" s="30">
        <f>B$1446</f>
        <v>1990</v>
      </c>
      <c r="J815" s="30" t="str">
        <f>C$1446</f>
        <v xml:space="preserve">London / Queen's Club </v>
      </c>
      <c r="K815" s="30" t="str">
        <f>E$1446</f>
        <v>S</v>
      </c>
      <c r="L815" s="30" t="str">
        <f>D$1446</f>
        <v>Grass</v>
      </c>
      <c r="M815" s="30" t="str">
        <f>$F$1446</f>
        <v>Lendl, Ivan</v>
      </c>
      <c r="N815" s="30" t="str">
        <f>$F$1447</f>
        <v>6-2, 6-4</v>
      </c>
      <c r="O815" s="30"/>
      <c r="P815" s="30"/>
      <c r="Q815" s="30">
        <v>9</v>
      </c>
      <c r="R815" s="30"/>
      <c r="S815" s="30">
        <f t="shared" si="67"/>
        <v>9</v>
      </c>
      <c r="T815" s="30"/>
      <c r="U815" s="31">
        <f t="shared" si="68"/>
        <v>9</v>
      </c>
    </row>
    <row r="816" spans="2:22" x14ac:dyDescent="0.2">
      <c r="B816" s="51">
        <v>2008</v>
      </c>
      <c r="C816" s="19" t="s">
        <v>580</v>
      </c>
      <c r="D816" s="52" t="s">
        <v>582</v>
      </c>
      <c r="E816" s="52" t="s">
        <v>5</v>
      </c>
      <c r="F816" s="19" t="s">
        <v>874</v>
      </c>
      <c r="I816" s="30">
        <f>B$1444</f>
        <v>1991</v>
      </c>
      <c r="J816" s="30" t="str">
        <f>C$1444</f>
        <v xml:space="preserve">Long Island </v>
      </c>
      <c r="K816" s="30" t="str">
        <f>E$1444</f>
        <v>S</v>
      </c>
      <c r="L816" s="30" t="str">
        <f>D$1444</f>
        <v>Hard</v>
      </c>
      <c r="M816" s="30" t="str">
        <f>$F$1444</f>
        <v>Lendl, Ivan</v>
      </c>
      <c r="N816" s="30" t="str">
        <f>$F$1445</f>
        <v>6-3, 7-5</v>
      </c>
      <c r="O816" s="30"/>
      <c r="P816" s="30"/>
      <c r="Q816" s="30">
        <v>9</v>
      </c>
      <c r="R816" s="30"/>
      <c r="S816" s="30">
        <f t="shared" si="67"/>
        <v>9</v>
      </c>
      <c r="T816" s="30"/>
      <c r="U816" s="31">
        <f t="shared" si="68"/>
        <v>9</v>
      </c>
    </row>
    <row r="817" spans="2:21" x14ac:dyDescent="0.2">
      <c r="B817" s="51"/>
      <c r="C817" s="20" t="s">
        <v>581</v>
      </c>
      <c r="D817" s="52"/>
      <c r="E817" s="52"/>
      <c r="F817" s="19" t="s">
        <v>1180</v>
      </c>
      <c r="I817" s="30">
        <f>B$1506</f>
        <v>1981</v>
      </c>
      <c r="J817" s="30" t="str">
        <f>C$1506</f>
        <v xml:space="preserve">Masters </v>
      </c>
      <c r="K817" s="30" t="str">
        <f>E$1506</f>
        <v>S</v>
      </c>
      <c r="L817" s="30" t="str">
        <f>D$1506</f>
        <v>Hard</v>
      </c>
      <c r="M817" s="30" t="str">
        <f>$F$1506</f>
        <v>Lendl, Ivan</v>
      </c>
      <c r="N817" s="30" t="str">
        <f>$F$1507</f>
        <v>6-4, 6-2</v>
      </c>
      <c r="O817" s="30"/>
      <c r="P817" s="30"/>
      <c r="Q817" s="30">
        <v>9</v>
      </c>
      <c r="R817" s="30"/>
      <c r="S817" s="30">
        <f t="shared" si="67"/>
        <v>9</v>
      </c>
      <c r="T817" s="30" t="s">
        <v>565</v>
      </c>
      <c r="U817" s="31">
        <f t="shared" si="68"/>
        <v>18</v>
      </c>
    </row>
    <row r="818" spans="2:21" x14ac:dyDescent="0.2">
      <c r="B818" s="51">
        <v>2008</v>
      </c>
      <c r="C818" s="19" t="s">
        <v>602</v>
      </c>
      <c r="D818" s="52" t="s">
        <v>585</v>
      </c>
      <c r="E818" s="52" t="s">
        <v>5</v>
      </c>
      <c r="F818" s="19" t="s">
        <v>874</v>
      </c>
      <c r="I818" s="30">
        <f>B$1498</f>
        <v>1982</v>
      </c>
      <c r="J818" s="30" t="str">
        <f>C$1498</f>
        <v xml:space="preserve">Masters </v>
      </c>
      <c r="K818" s="30" t="str">
        <f>E$1498</f>
        <v>F</v>
      </c>
      <c r="L818" s="30" t="str">
        <f>D$1498</f>
        <v>Hard</v>
      </c>
      <c r="M818" s="30" t="str">
        <f>$F$1498</f>
        <v>Lendl, Ivan</v>
      </c>
      <c r="N818" s="30" t="str">
        <f>$F$1499</f>
        <v>6-4, 6-4, 6-2</v>
      </c>
      <c r="O818" s="30"/>
      <c r="P818" s="30"/>
      <c r="Q818" s="30"/>
      <c r="R818" s="30">
        <v>12</v>
      </c>
      <c r="S818" s="30">
        <f t="shared" si="67"/>
        <v>12</v>
      </c>
      <c r="T818" s="30" t="s">
        <v>565</v>
      </c>
      <c r="U818" s="31">
        <f t="shared" si="68"/>
        <v>24</v>
      </c>
    </row>
    <row r="819" spans="2:21" x14ac:dyDescent="0.2">
      <c r="B819" s="51"/>
      <c r="C819" s="20" t="s">
        <v>603</v>
      </c>
      <c r="D819" s="52"/>
      <c r="E819" s="52"/>
      <c r="F819" s="19" t="s">
        <v>1181</v>
      </c>
      <c r="I819" s="30">
        <f>B$1488</f>
        <v>1983</v>
      </c>
      <c r="J819" s="30" t="str">
        <f>C$1488</f>
        <v xml:space="preserve">Masters </v>
      </c>
      <c r="K819" s="30" t="str">
        <f>E$1488</f>
        <v>F</v>
      </c>
      <c r="L819" s="30" t="str">
        <f>D$1488</f>
        <v>Hard</v>
      </c>
      <c r="M819" s="30" t="str">
        <f>$F$1488</f>
        <v>McEnroe, John</v>
      </c>
      <c r="N819" s="30" t="str">
        <f>$F$1489</f>
        <v>6-3, 6-4, 6-4</v>
      </c>
      <c r="O819" s="30"/>
      <c r="P819" s="30"/>
      <c r="Q819" s="30"/>
      <c r="R819" s="30">
        <v>12</v>
      </c>
      <c r="S819" s="30">
        <f t="shared" si="67"/>
        <v>12</v>
      </c>
      <c r="T819" s="30" t="s">
        <v>565</v>
      </c>
      <c r="U819" s="31">
        <f t="shared" si="68"/>
        <v>24</v>
      </c>
    </row>
    <row r="820" spans="2:21" x14ac:dyDescent="0.2">
      <c r="B820" s="51">
        <v>2008</v>
      </c>
      <c r="C820" s="19" t="s">
        <v>590</v>
      </c>
      <c r="D820" s="52" t="s">
        <v>582</v>
      </c>
      <c r="E820" s="52" t="s">
        <v>5</v>
      </c>
      <c r="F820" s="19" t="s">
        <v>871</v>
      </c>
      <c r="I820" s="30">
        <f>B$1474</f>
        <v>1984</v>
      </c>
      <c r="J820" s="30" t="str">
        <f>C$1474</f>
        <v xml:space="preserve">Masters </v>
      </c>
      <c r="K820" s="30" t="str">
        <f>E$1474</f>
        <v>F</v>
      </c>
      <c r="L820" s="30" t="str">
        <f>D$1474</f>
        <v>Hard</v>
      </c>
      <c r="M820" s="30" t="str">
        <f>$F$1474</f>
        <v>McEnroe, John</v>
      </c>
      <c r="N820" s="30" t="str">
        <f>$F$1475</f>
        <v>7-5, 6-0, 6-4</v>
      </c>
      <c r="O820" s="30"/>
      <c r="P820" s="30"/>
      <c r="Q820" s="30"/>
      <c r="R820" s="30">
        <v>12</v>
      </c>
      <c r="S820" s="30">
        <f t="shared" si="67"/>
        <v>12</v>
      </c>
      <c r="T820" s="30" t="s">
        <v>565</v>
      </c>
      <c r="U820" s="31">
        <f t="shared" si="68"/>
        <v>24</v>
      </c>
    </row>
    <row r="821" spans="2:21" x14ac:dyDescent="0.2">
      <c r="B821" s="51"/>
      <c r="C821" s="20" t="s">
        <v>591</v>
      </c>
      <c r="D821" s="52"/>
      <c r="E821" s="52"/>
      <c r="F821" s="19" t="s">
        <v>1182</v>
      </c>
      <c r="I821" s="30">
        <f>B$1450</f>
        <v>1989</v>
      </c>
      <c r="J821" s="30" t="str">
        <f>C$1450</f>
        <v xml:space="preserve">Masters </v>
      </c>
      <c r="K821" s="30" t="str">
        <f>E$1450</f>
        <v>RR</v>
      </c>
      <c r="L821" s="30" t="str">
        <f>D$1450</f>
        <v>Hard</v>
      </c>
      <c r="M821" s="30" t="str">
        <f>$F$1450</f>
        <v>Lendl, Ivan</v>
      </c>
      <c r="N821" s="30" t="str">
        <f>$F$1451</f>
        <v>6-3, 6-3</v>
      </c>
      <c r="O821" s="30"/>
      <c r="P821" s="30"/>
      <c r="Q821" s="30"/>
      <c r="R821" s="30"/>
      <c r="S821" s="30">
        <f t="shared" si="67"/>
        <v>0</v>
      </c>
      <c r="T821" s="30" t="s">
        <v>565</v>
      </c>
      <c r="U821" s="31">
        <f t="shared" si="68"/>
        <v>0</v>
      </c>
    </row>
    <row r="822" spans="2:21" x14ac:dyDescent="0.2">
      <c r="B822" s="51">
        <v>2007</v>
      </c>
      <c r="C822" s="19" t="s">
        <v>580</v>
      </c>
      <c r="D822" s="52" t="s">
        <v>582</v>
      </c>
      <c r="E822" s="52" t="s">
        <v>12</v>
      </c>
      <c r="F822" s="19" t="s">
        <v>874</v>
      </c>
      <c r="I822" s="30">
        <f>B$1514</f>
        <v>1980</v>
      </c>
      <c r="J822" s="30" t="str">
        <f>C$1514</f>
        <v xml:space="preserve">Milan </v>
      </c>
      <c r="K822" s="30" t="str">
        <f>E$1514</f>
        <v>S</v>
      </c>
      <c r="L822" s="30" t="str">
        <f>D$1514</f>
        <v>Carpet</v>
      </c>
      <c r="M822" s="30" t="str">
        <f>$F$1514</f>
        <v>McEnroe, John</v>
      </c>
      <c r="N822" s="30" t="str">
        <f>$F$1515</f>
        <v>6-3, 1-6, 6-2</v>
      </c>
      <c r="O822" s="30"/>
      <c r="P822" s="30"/>
      <c r="Q822" s="30">
        <v>9</v>
      </c>
      <c r="R822" s="30"/>
      <c r="S822" s="30">
        <f t="shared" si="67"/>
        <v>9</v>
      </c>
      <c r="T822" s="30"/>
      <c r="U822" s="31">
        <f t="shared" si="68"/>
        <v>9</v>
      </c>
    </row>
    <row r="823" spans="2:21" x14ac:dyDescent="0.2">
      <c r="B823" s="51"/>
      <c r="C823" s="20" t="s">
        <v>581</v>
      </c>
      <c r="D823" s="52"/>
      <c r="E823" s="52"/>
      <c r="F823" s="19" t="s">
        <v>1183</v>
      </c>
      <c r="I823" s="30">
        <f>B$1502</f>
        <v>1982</v>
      </c>
      <c r="J823" s="30" t="str">
        <f>C$1502</f>
        <v>Montreal / Toronto</v>
      </c>
      <c r="K823" s="30" t="str">
        <f>E$1502</f>
        <v>S</v>
      </c>
      <c r="L823" s="30" t="str">
        <f>D$1502</f>
        <v>Hard</v>
      </c>
      <c r="M823" s="30" t="str">
        <f>$F$1502</f>
        <v>Lendl, Ivan</v>
      </c>
      <c r="N823" s="30" t="str">
        <f>$F$1503</f>
        <v>6-4, 6-4</v>
      </c>
      <c r="O823" s="30"/>
      <c r="P823" s="30"/>
      <c r="Q823" s="30">
        <v>9</v>
      </c>
      <c r="R823" s="30"/>
      <c r="S823" s="30">
        <f t="shared" si="67"/>
        <v>9</v>
      </c>
      <c r="T823" s="30"/>
      <c r="U823" s="31">
        <f t="shared" si="68"/>
        <v>9</v>
      </c>
    </row>
    <row r="824" spans="2:21" x14ac:dyDescent="0.2">
      <c r="B824" s="51">
        <v>2007</v>
      </c>
      <c r="C824" s="19" t="s">
        <v>600</v>
      </c>
      <c r="D824" s="52" t="s">
        <v>582</v>
      </c>
      <c r="E824" s="52" t="s">
        <v>12</v>
      </c>
      <c r="F824" s="19" t="s">
        <v>871</v>
      </c>
      <c r="I824" s="30">
        <f>B$1442</f>
        <v>1992</v>
      </c>
      <c r="J824" s="30" t="str">
        <f>C$1442</f>
        <v>Montreal / Toronto</v>
      </c>
      <c r="K824" s="30" t="str">
        <f>E$1442</f>
        <v>Q</v>
      </c>
      <c r="L824" s="30" t="str">
        <f>D$1442</f>
        <v>Hard</v>
      </c>
      <c r="M824" s="30" t="str">
        <f>$F$1442</f>
        <v>Lendl, Ivan</v>
      </c>
      <c r="N824" s="30" t="str">
        <f>$F$1443</f>
        <v>6-2, 6-4</v>
      </c>
      <c r="O824" s="30"/>
      <c r="P824" s="30">
        <v>6</v>
      </c>
      <c r="Q824" s="30"/>
      <c r="R824" s="30"/>
      <c r="S824" s="30">
        <f t="shared" si="67"/>
        <v>6</v>
      </c>
      <c r="T824" s="30"/>
      <c r="U824" s="31">
        <f t="shared" si="68"/>
        <v>6</v>
      </c>
    </row>
    <row r="825" spans="2:21" x14ac:dyDescent="0.2">
      <c r="B825" s="51"/>
      <c r="C825" s="20" t="s">
        <v>607</v>
      </c>
      <c r="D825" s="52"/>
      <c r="E825" s="52"/>
      <c r="F825" s="19" t="s">
        <v>1184</v>
      </c>
      <c r="I825" s="30">
        <f>B$1466</f>
        <v>1985</v>
      </c>
      <c r="J825" s="30" t="str">
        <f>C$1466</f>
        <v xml:space="preserve">Montreal / Toronto </v>
      </c>
      <c r="K825" s="30" t="str">
        <f>E$1466</f>
        <v>F</v>
      </c>
      <c r="L825" s="30" t="str">
        <f>D$1466</f>
        <v>Hard</v>
      </c>
      <c r="M825" s="30" t="str">
        <f>$F$1466</f>
        <v>McEnroe, John</v>
      </c>
      <c r="N825" s="30" t="str">
        <f>$F$1467</f>
        <v>7-5, 6-3</v>
      </c>
      <c r="O825" s="30"/>
      <c r="P825" s="30"/>
      <c r="Q825" s="30"/>
      <c r="R825" s="30">
        <v>12</v>
      </c>
      <c r="S825" s="30">
        <f t="shared" si="67"/>
        <v>12</v>
      </c>
      <c r="T825" s="30"/>
      <c r="U825" s="31">
        <f t="shared" si="68"/>
        <v>12</v>
      </c>
    </row>
    <row r="826" spans="2:21" x14ac:dyDescent="0.2">
      <c r="B826" s="51">
        <v>2007</v>
      </c>
      <c r="C826" s="19" t="s">
        <v>877</v>
      </c>
      <c r="D826" s="52" t="s">
        <v>582</v>
      </c>
      <c r="E826" s="52" t="s">
        <v>17</v>
      </c>
      <c r="F826" s="19" t="s">
        <v>874</v>
      </c>
      <c r="I826" s="30">
        <f>B$1452</f>
        <v>1989</v>
      </c>
      <c r="J826" s="30" t="str">
        <f>C$1452</f>
        <v xml:space="preserve">Montreal / Toronto </v>
      </c>
      <c r="K826" s="30" t="str">
        <f>E$1452</f>
        <v>F</v>
      </c>
      <c r="L826" s="30" t="str">
        <f>D$1452</f>
        <v>Hard</v>
      </c>
      <c r="M826" s="30" t="str">
        <f>$F$1452</f>
        <v>Lendl, Ivan</v>
      </c>
      <c r="N826" s="30" t="str">
        <f>$F$1453</f>
        <v>6-1, 6-3</v>
      </c>
      <c r="O826" s="30"/>
      <c r="P826" s="30"/>
      <c r="Q826" s="30"/>
      <c r="R826" s="30">
        <v>12</v>
      </c>
      <c r="S826" s="30">
        <f t="shared" si="67"/>
        <v>12</v>
      </c>
      <c r="T826" s="30"/>
      <c r="U826" s="31">
        <f t="shared" si="68"/>
        <v>12</v>
      </c>
    </row>
    <row r="827" spans="2:21" x14ac:dyDescent="0.2">
      <c r="B827" s="51"/>
      <c r="C827" s="20" t="s">
        <v>878</v>
      </c>
      <c r="D827" s="52"/>
      <c r="E827" s="52"/>
      <c r="F827" s="19" t="s">
        <v>1185</v>
      </c>
      <c r="I827" s="30">
        <f>B$1496</f>
        <v>1983</v>
      </c>
      <c r="J827" s="30" t="str">
        <f>C$1496</f>
        <v xml:space="preserve">Philadelphia </v>
      </c>
      <c r="K827" s="30" t="str">
        <f>E$1496</f>
        <v>F</v>
      </c>
      <c r="L827" s="30" t="str">
        <f>D$1496</f>
        <v>Hard</v>
      </c>
      <c r="M827" s="30" t="str">
        <f>$F$1496</f>
        <v>McEnroe, John</v>
      </c>
      <c r="N827" s="30" t="str">
        <f>$F$1497</f>
        <v>4-6, 7-6 (?), 6-4, 6-3</v>
      </c>
      <c r="O827" s="30">
        <v>3</v>
      </c>
      <c r="P827" s="30"/>
      <c r="Q827" s="30"/>
      <c r="R827" s="30">
        <v>12</v>
      </c>
      <c r="S827" s="30">
        <f t="shared" si="67"/>
        <v>15</v>
      </c>
      <c r="T827" s="30"/>
      <c r="U827" s="31">
        <f t="shared" si="68"/>
        <v>15</v>
      </c>
    </row>
    <row r="828" spans="2:21" x14ac:dyDescent="0.2">
      <c r="B828" s="51">
        <v>2007</v>
      </c>
      <c r="C828" s="19" t="s">
        <v>590</v>
      </c>
      <c r="D828" s="52" t="s">
        <v>582</v>
      </c>
      <c r="E828" s="52" t="s">
        <v>1</v>
      </c>
      <c r="F828" s="19" t="s">
        <v>874</v>
      </c>
      <c r="I828" s="30">
        <f>B$1486</f>
        <v>1984</v>
      </c>
      <c r="J828" s="30" t="str">
        <f>C$1486</f>
        <v xml:space="preserve">Philadelphia </v>
      </c>
      <c r="K828" s="30" t="str">
        <f>E$1486</f>
        <v>F</v>
      </c>
      <c r="L828" s="30" t="str">
        <f>D$1486</f>
        <v>Hard</v>
      </c>
      <c r="M828" s="30" t="str">
        <f>$F$1486</f>
        <v>McEnroe, John</v>
      </c>
      <c r="N828" s="30" t="str">
        <f>$F$1487</f>
        <v>6-3, 3-6, 6-3, 7-6 (?)</v>
      </c>
      <c r="O828" s="30">
        <v>3</v>
      </c>
      <c r="P828" s="30"/>
      <c r="Q828" s="30"/>
      <c r="R828" s="30">
        <v>12</v>
      </c>
      <c r="S828" s="30">
        <f t="shared" si="67"/>
        <v>15</v>
      </c>
      <c r="T828" s="30"/>
      <c r="U828" s="31">
        <f t="shared" si="68"/>
        <v>15</v>
      </c>
    </row>
    <row r="829" spans="2:21" x14ac:dyDescent="0.2">
      <c r="B829" s="51"/>
      <c r="C829" s="20" t="s">
        <v>591</v>
      </c>
      <c r="D829" s="52"/>
      <c r="E829" s="52"/>
      <c r="F829" s="19" t="s">
        <v>1186</v>
      </c>
      <c r="I829" s="30">
        <f>B$1490</f>
        <v>1983</v>
      </c>
      <c r="J829" s="30" t="str">
        <f>C$1490</f>
        <v xml:space="preserve">San Francisco </v>
      </c>
      <c r="K829" s="30" t="str">
        <f>E$1490</f>
        <v>F</v>
      </c>
      <c r="L829" s="30" t="str">
        <f>D$1490</f>
        <v>Hard</v>
      </c>
      <c r="M829" s="30" t="str">
        <f>$F$1490</f>
        <v>Lendl, Ivan</v>
      </c>
      <c r="N829" s="30" t="str">
        <f>$F$1491</f>
        <v>3-6, 7-6 (?), 6-4</v>
      </c>
      <c r="O829" s="30">
        <v>3</v>
      </c>
      <c r="P829" s="30"/>
      <c r="Q829" s="30"/>
      <c r="R829" s="30">
        <v>12</v>
      </c>
      <c r="S829" s="30">
        <f t="shared" si="67"/>
        <v>15</v>
      </c>
      <c r="T829" s="30"/>
      <c r="U829" s="31">
        <f t="shared" si="68"/>
        <v>15</v>
      </c>
    </row>
    <row r="830" spans="2:21" x14ac:dyDescent="0.2">
      <c r="B830" s="51">
        <v>2006</v>
      </c>
      <c r="C830" s="19" t="s">
        <v>886</v>
      </c>
      <c r="D830" s="52" t="s">
        <v>582</v>
      </c>
      <c r="E830" s="52" t="s">
        <v>594</v>
      </c>
      <c r="F830" s="19" t="s">
        <v>874</v>
      </c>
      <c r="I830" s="30">
        <f>B$1468</f>
        <v>1985</v>
      </c>
      <c r="J830" s="30" t="str">
        <f>C$1468</f>
        <v xml:space="preserve">Stratton Mountain </v>
      </c>
      <c r="K830" s="30" t="str">
        <f>E$1468</f>
        <v>F</v>
      </c>
      <c r="L830" s="30" t="str">
        <f>D$1468</f>
        <v>Hard</v>
      </c>
      <c r="M830" s="30" t="str">
        <f>$F$1468</f>
        <v>McEnroe, John</v>
      </c>
      <c r="N830" s="30" t="str">
        <f>$F$1469</f>
        <v>7-6 (?), 6-2</v>
      </c>
      <c r="O830" s="30">
        <v>3</v>
      </c>
      <c r="P830" s="30"/>
      <c r="Q830" s="30"/>
      <c r="R830" s="30">
        <v>12</v>
      </c>
      <c r="S830" s="30">
        <f t="shared" si="67"/>
        <v>15</v>
      </c>
      <c r="T830" s="30"/>
      <c r="U830" s="31">
        <f t="shared" si="68"/>
        <v>15</v>
      </c>
    </row>
    <row r="831" spans="2:21" x14ac:dyDescent="0.2">
      <c r="B831" s="51"/>
      <c r="C831" s="20" t="s">
        <v>684</v>
      </c>
      <c r="D831" s="52"/>
      <c r="E831" s="52"/>
      <c r="F831" s="19" t="s">
        <v>887</v>
      </c>
      <c r="I831" s="30">
        <f>B$1462</f>
        <v>1987</v>
      </c>
      <c r="J831" s="30" t="str">
        <f>C$1462</f>
        <v xml:space="preserve">Stratton Mountain </v>
      </c>
      <c r="K831" s="30" t="str">
        <f>E$1462</f>
        <v>F</v>
      </c>
      <c r="L831" s="30" t="str">
        <f>D$1462</f>
        <v>Hard</v>
      </c>
      <c r="M831" s="30" t="str">
        <f>$F$1462</f>
        <v>TIE</v>
      </c>
      <c r="N831" s="30" t="str">
        <f>$F$1463</f>
        <v>6-7 (?), 4-1 (Weather?)</v>
      </c>
      <c r="O831" s="30">
        <v>3</v>
      </c>
      <c r="P831" s="30"/>
      <c r="Q831" s="30"/>
      <c r="R831" s="30">
        <v>12</v>
      </c>
      <c r="S831" s="30">
        <f t="shared" si="67"/>
        <v>15</v>
      </c>
      <c r="T831" s="30"/>
      <c r="U831" s="31">
        <f t="shared" si="68"/>
        <v>15</v>
      </c>
    </row>
    <row r="832" spans="2:21" x14ac:dyDescent="0.2">
      <c r="B832" s="51">
        <v>2006</v>
      </c>
      <c r="C832" s="19" t="s">
        <v>602</v>
      </c>
      <c r="D832" s="52" t="s">
        <v>585</v>
      </c>
      <c r="E832" s="52" t="s">
        <v>166</v>
      </c>
      <c r="F832" s="19" t="s">
        <v>874</v>
      </c>
      <c r="I832" s="30">
        <f>B$1508</f>
        <v>1981</v>
      </c>
      <c r="J832" s="30" t="str">
        <f>C$1508</f>
        <v xml:space="preserve">TCH V USA QF </v>
      </c>
      <c r="K832" s="30" t="str">
        <f>E$1508</f>
        <v>RR</v>
      </c>
      <c r="L832" s="30" t="str">
        <f>D$1508</f>
        <v>Hard</v>
      </c>
      <c r="M832" s="30" t="str">
        <f>$F$1508</f>
        <v>Lendl, Ivan</v>
      </c>
      <c r="N832" s="30" t="str">
        <f>$F$1509</f>
        <v>6-4, 14-12, 7-5</v>
      </c>
      <c r="O832" s="30">
        <v>3</v>
      </c>
      <c r="P832" s="30"/>
      <c r="Q832" s="30"/>
      <c r="R832" s="30"/>
      <c r="S832" s="30">
        <f t="shared" si="67"/>
        <v>3</v>
      </c>
      <c r="T832" s="30"/>
      <c r="U832" s="31">
        <f t="shared" si="68"/>
        <v>3</v>
      </c>
    </row>
    <row r="833" spans="2:22" x14ac:dyDescent="0.2">
      <c r="B833" s="51"/>
      <c r="C833" s="20" t="s">
        <v>603</v>
      </c>
      <c r="D833" s="52"/>
      <c r="E833" s="52"/>
      <c r="F833" s="19" t="s">
        <v>1187</v>
      </c>
      <c r="I833" s="30">
        <f>B$1448</f>
        <v>1990</v>
      </c>
      <c r="J833" s="30" t="str">
        <f>C$1448</f>
        <v xml:space="preserve">Toronto Indoor </v>
      </c>
      <c r="K833" s="30" t="str">
        <f>E$1448</f>
        <v>S</v>
      </c>
      <c r="L833" s="30" t="str">
        <f>D$1448</f>
        <v>Carpet</v>
      </c>
      <c r="M833" s="30" t="str">
        <f>$F$1448</f>
        <v>Lendl, Ivan</v>
      </c>
      <c r="N833" s="30" t="str">
        <f>$F$1449</f>
        <v>6-3, 6-2</v>
      </c>
      <c r="O833" s="30"/>
      <c r="P833" s="30"/>
      <c r="Q833" s="30">
        <v>9</v>
      </c>
      <c r="R833" s="30"/>
      <c r="S833" s="30">
        <f t="shared" si="67"/>
        <v>9</v>
      </c>
      <c r="T833" s="30"/>
      <c r="U833" s="31">
        <f t="shared" si="68"/>
        <v>9</v>
      </c>
    </row>
    <row r="834" spans="2:22" x14ac:dyDescent="0.2">
      <c r="I834" s="30">
        <f>B$1500</f>
        <v>1982</v>
      </c>
      <c r="J834" s="30" t="str">
        <f>C$1500</f>
        <v xml:space="preserve">U.S. Open </v>
      </c>
      <c r="K834" s="30" t="str">
        <f>E$1500</f>
        <v>S</v>
      </c>
      <c r="L834" s="30" t="str">
        <f>D$1500</f>
        <v>Hard</v>
      </c>
      <c r="M834" s="30" t="str">
        <f>$F$1500</f>
        <v>Lendl, Ivan</v>
      </c>
      <c r="N834" s="30" t="str">
        <f>$F$1501</f>
        <v>6-4, 6-4, 7-6 (?)</v>
      </c>
      <c r="O834" s="30">
        <v>3</v>
      </c>
      <c r="P834" s="30"/>
      <c r="Q834" s="30">
        <v>9</v>
      </c>
      <c r="R834" s="30"/>
      <c r="S834" s="30">
        <f t="shared" si="67"/>
        <v>12</v>
      </c>
      <c r="T834" s="30" t="s">
        <v>565</v>
      </c>
      <c r="U834" s="31">
        <f t="shared" si="68"/>
        <v>24</v>
      </c>
    </row>
    <row r="835" spans="2:22" x14ac:dyDescent="0.2">
      <c r="I835" s="30">
        <f>B$1476</f>
        <v>1984</v>
      </c>
      <c r="J835" s="30" t="str">
        <f>C$1476</f>
        <v xml:space="preserve">U.S. Open </v>
      </c>
      <c r="K835" s="30" t="str">
        <f>E$1476</f>
        <v>F</v>
      </c>
      <c r="L835" s="30" t="str">
        <f>D$1476</f>
        <v>Hard</v>
      </c>
      <c r="M835" s="30" t="str">
        <f>$F$1476</f>
        <v>McEnroe, John</v>
      </c>
      <c r="N835" s="30" t="str">
        <f>$F$1477</f>
        <v>6-3, 6-4, 6-1</v>
      </c>
      <c r="O835" s="30"/>
      <c r="P835" s="30"/>
      <c r="Q835" s="30"/>
      <c r="R835" s="30">
        <v>12</v>
      </c>
      <c r="S835" s="30">
        <f t="shared" si="67"/>
        <v>12</v>
      </c>
      <c r="T835" s="30" t="s">
        <v>565</v>
      </c>
      <c r="U835" s="31">
        <f t="shared" si="68"/>
        <v>24</v>
      </c>
    </row>
    <row r="836" spans="2:22" x14ac:dyDescent="0.2">
      <c r="B836" s="19" t="s">
        <v>1188</v>
      </c>
      <c r="I836" s="30">
        <f>B$1460</f>
        <v>1987</v>
      </c>
      <c r="J836" s="30" t="str">
        <f>C$1460</f>
        <v xml:space="preserve">U.S. Open </v>
      </c>
      <c r="K836" s="30" t="str">
        <f>E$1460</f>
        <v>Q</v>
      </c>
      <c r="L836" s="30" t="str">
        <f>D$1460</f>
        <v>Hard</v>
      </c>
      <c r="M836" s="30" t="str">
        <f>$F$1460</f>
        <v>Lendl, Ivan</v>
      </c>
      <c r="N836" s="30" t="str">
        <f>$F$1461</f>
        <v>6-3, 6-3, 6-4</v>
      </c>
      <c r="O836" s="30"/>
      <c r="P836" s="30">
        <v>6</v>
      </c>
      <c r="Q836" s="30"/>
      <c r="R836" s="30"/>
      <c r="S836" s="30">
        <f t="shared" si="67"/>
        <v>6</v>
      </c>
      <c r="T836" s="30" t="s">
        <v>565</v>
      </c>
      <c r="U836" s="31">
        <f t="shared" si="68"/>
        <v>12</v>
      </c>
    </row>
    <row r="837" spans="2:22" x14ac:dyDescent="0.2">
      <c r="B837" s="51">
        <v>2015</v>
      </c>
      <c r="C837" s="19" t="s">
        <v>683</v>
      </c>
      <c r="D837" s="52" t="s">
        <v>582</v>
      </c>
      <c r="E837" s="52" t="s">
        <v>12</v>
      </c>
      <c r="F837" s="19" t="s">
        <v>874</v>
      </c>
      <c r="I837" s="30">
        <f>B$1512</f>
        <v>1980</v>
      </c>
      <c r="J837" s="30" t="str">
        <f>C$1512</f>
        <v xml:space="preserve">U.S. Open </v>
      </c>
      <c r="K837" s="30" t="str">
        <f>E$1512</f>
        <v>Q</v>
      </c>
      <c r="L837" s="30" t="str">
        <f>D$1512</f>
        <v>Hard</v>
      </c>
      <c r="M837" s="30" t="str">
        <f>$F$1512</f>
        <v>McEnroe, John</v>
      </c>
      <c r="N837" s="30" t="str">
        <f>$F$1513</f>
        <v>4-6, 6-3, 6-2, 7-5</v>
      </c>
      <c r="O837" s="30"/>
      <c r="P837" s="30">
        <v>6</v>
      </c>
      <c r="Q837" s="30"/>
      <c r="R837" s="30"/>
      <c r="S837" s="30">
        <f t="shared" si="67"/>
        <v>6</v>
      </c>
      <c r="T837" s="30" t="s">
        <v>565</v>
      </c>
      <c r="U837" s="31">
        <f t="shared" si="68"/>
        <v>12</v>
      </c>
    </row>
    <row r="838" spans="2:22" x14ac:dyDescent="0.2">
      <c r="B838" s="51"/>
      <c r="C838" s="19" t="s">
        <v>684</v>
      </c>
      <c r="D838" s="52"/>
      <c r="E838" s="52"/>
      <c r="F838" s="19" t="s">
        <v>1189</v>
      </c>
      <c r="I838" s="30">
        <f>B$1464</f>
        <v>1985</v>
      </c>
      <c r="J838" s="30" t="str">
        <f>C$1464</f>
        <v xml:space="preserve">U.S. Open </v>
      </c>
      <c r="K838" s="30" t="str">
        <f>E$1464</f>
        <v>F</v>
      </c>
      <c r="L838" s="30" t="str">
        <f>D$1464</f>
        <v>Hard</v>
      </c>
      <c r="M838" s="30" t="str">
        <f>$F$1464</f>
        <v>Lendl, Ivan</v>
      </c>
      <c r="N838" s="30" t="str">
        <f>$F$1465</f>
        <v>7-6 (?), 6-3, 6-4</v>
      </c>
      <c r="O838" s="30">
        <v>3</v>
      </c>
      <c r="P838" s="30"/>
      <c r="Q838" s="30"/>
      <c r="R838" s="30">
        <v>12</v>
      </c>
      <c r="S838" s="30">
        <f t="shared" si="67"/>
        <v>15</v>
      </c>
      <c r="T838" s="30" t="s">
        <v>565</v>
      </c>
      <c r="U838" s="31">
        <f t="shared" si="68"/>
        <v>30</v>
      </c>
    </row>
    <row r="839" spans="2:22" x14ac:dyDescent="0.2">
      <c r="B839" s="51">
        <v>2014</v>
      </c>
      <c r="C839" s="19" t="s">
        <v>590</v>
      </c>
      <c r="D839" s="52" t="s">
        <v>582</v>
      </c>
      <c r="E839" s="52" t="s">
        <v>5</v>
      </c>
      <c r="F839" s="19" t="s">
        <v>888</v>
      </c>
      <c r="I839" s="30">
        <f>B$1492</f>
        <v>1983</v>
      </c>
      <c r="J839" s="30" t="str">
        <f>C$1492</f>
        <v xml:space="preserve">Wimbledon </v>
      </c>
      <c r="K839" s="30" t="str">
        <f>E$1492</f>
        <v>S</v>
      </c>
      <c r="L839" s="30" t="str">
        <f>D$1492</f>
        <v>Grass</v>
      </c>
      <c r="M839" s="30" t="str">
        <f>$F$1492</f>
        <v>McEnroe, John</v>
      </c>
      <c r="N839" s="30" t="str">
        <f>$F$1493</f>
        <v>7-6 (?), 6-4, 6-4</v>
      </c>
      <c r="O839" s="30">
        <v>3</v>
      </c>
      <c r="P839" s="30"/>
      <c r="Q839" s="30">
        <v>9</v>
      </c>
      <c r="R839" s="30"/>
      <c r="S839" s="30">
        <f t="shared" si="67"/>
        <v>12</v>
      </c>
      <c r="T839" s="30" t="s">
        <v>565</v>
      </c>
      <c r="U839" s="31">
        <f t="shared" si="68"/>
        <v>24</v>
      </c>
    </row>
    <row r="840" spans="2:22" x14ac:dyDescent="0.2">
      <c r="B840" s="51"/>
      <c r="C840" s="20" t="s">
        <v>591</v>
      </c>
      <c r="D840" s="52"/>
      <c r="E840" s="52"/>
      <c r="F840" s="19" t="s">
        <v>1190</v>
      </c>
      <c r="I840" s="30">
        <f>B$1480</f>
        <v>1984</v>
      </c>
      <c r="J840" s="30" t="str">
        <f>C$1480</f>
        <v xml:space="preserve">World Team Cup </v>
      </c>
      <c r="K840" s="30" t="str">
        <f>E$1480</f>
        <v>F</v>
      </c>
      <c r="L840" s="30" t="str">
        <f>D$1480</f>
        <v>Clay</v>
      </c>
      <c r="M840" s="30" t="str">
        <f>$F$1480</f>
        <v>McEnroe, John</v>
      </c>
      <c r="N840" s="30" t="str">
        <f>$F$1481</f>
        <v>6-3, 6-2</v>
      </c>
      <c r="O840" s="30"/>
      <c r="P840" s="30"/>
      <c r="Q840" s="30"/>
      <c r="R840" s="30">
        <v>12</v>
      </c>
      <c r="S840" s="30">
        <f t="shared" si="67"/>
        <v>12</v>
      </c>
      <c r="T840" s="30"/>
      <c r="U840" s="31">
        <f t="shared" si="68"/>
        <v>12</v>
      </c>
    </row>
    <row r="841" spans="2:22" x14ac:dyDescent="0.2">
      <c r="B841" s="51">
        <v>2013</v>
      </c>
      <c r="C841" s="19" t="s">
        <v>869</v>
      </c>
      <c r="D841" s="52" t="s">
        <v>582</v>
      </c>
      <c r="E841" s="52" t="s">
        <v>5</v>
      </c>
      <c r="F841" s="19" t="s">
        <v>888</v>
      </c>
      <c r="I841" s="30">
        <f>B$1470</f>
        <v>1985</v>
      </c>
      <c r="J841" s="30" t="str">
        <f>C$1470</f>
        <v xml:space="preserve">World Team Cup </v>
      </c>
      <c r="K841" s="30" t="str">
        <f>E$1470</f>
        <v>F</v>
      </c>
      <c r="L841" s="30" t="str">
        <f>D$1470</f>
        <v>Clay</v>
      </c>
      <c r="M841" s="30" t="str">
        <f>$F$1470</f>
        <v>Lendl, Ivan</v>
      </c>
      <c r="N841" s="30" t="str">
        <f>$F$1471</f>
        <v>6-7 (?), 7-6 (?), 6-3</v>
      </c>
      <c r="O841" s="30">
        <v>6</v>
      </c>
      <c r="P841" s="30"/>
      <c r="Q841" s="30"/>
      <c r="R841" s="30">
        <v>12</v>
      </c>
      <c r="S841" s="30">
        <f t="shared" si="67"/>
        <v>18</v>
      </c>
      <c r="T841" s="30"/>
      <c r="U841" s="31">
        <f t="shared" si="68"/>
        <v>18</v>
      </c>
    </row>
    <row r="842" spans="2:22" x14ac:dyDescent="0.2">
      <c r="B842" s="51"/>
      <c r="C842" s="20" t="s">
        <v>870</v>
      </c>
      <c r="D842" s="52"/>
      <c r="E842" s="52"/>
      <c r="F842" s="19" t="s">
        <v>1152</v>
      </c>
      <c r="V842" s="33">
        <f>SUM(U805:U841)</f>
        <v>552</v>
      </c>
    </row>
    <row r="843" spans="2:22" x14ac:dyDescent="0.2">
      <c r="B843" s="51">
        <v>2013</v>
      </c>
      <c r="C843" s="19" t="s">
        <v>880</v>
      </c>
      <c r="D843" s="52" t="s">
        <v>582</v>
      </c>
      <c r="E843" s="52" t="s">
        <v>17</v>
      </c>
      <c r="F843" s="19" t="s">
        <v>888</v>
      </c>
      <c r="I843" s="19" t="str">
        <f>B$1517</f>
        <v>Mats Wilander vs. Stefan Edberg (Wilander led 11-9)</v>
      </c>
    </row>
    <row r="844" spans="2:22" x14ac:dyDescent="0.2">
      <c r="B844" s="51"/>
      <c r="C844" s="20" t="s">
        <v>596</v>
      </c>
      <c r="D844" s="52"/>
      <c r="E844" s="52"/>
      <c r="F844" s="19" t="s">
        <v>1191</v>
      </c>
      <c r="I844" s="30">
        <f>B$1518</f>
        <v>1995</v>
      </c>
      <c r="J844" s="30" t="str">
        <f>C$1518</f>
        <v>ATP World Tour Masters 1000 Canada</v>
      </c>
      <c r="K844" s="30" t="str">
        <f>E$1518</f>
        <v>R32</v>
      </c>
      <c r="L844" s="30" t="str">
        <f>D$1518</f>
        <v>Hard</v>
      </c>
      <c r="M844" s="30" t="str">
        <f>$F$1518</f>
        <v>Wilander, Mats</v>
      </c>
      <c r="N844" s="30" t="str">
        <f>$F$1519</f>
        <v>3-6, 6-3, 6-4</v>
      </c>
      <c r="O844" s="30"/>
      <c r="P844" s="30"/>
      <c r="Q844" s="30"/>
      <c r="R844" s="30"/>
      <c r="S844" s="30">
        <f t="shared" ref="S844:S863" si="69">SUM(O844:R844)</f>
        <v>0</v>
      </c>
      <c r="T844" s="30"/>
      <c r="U844" s="31">
        <f t="shared" ref="U844:U863" si="70">IF(T844="Yes",S844*2,S844)</f>
        <v>0</v>
      </c>
    </row>
    <row r="845" spans="2:22" x14ac:dyDescent="0.2">
      <c r="B845" s="51">
        <v>2013</v>
      </c>
      <c r="C845" s="19" t="s">
        <v>881</v>
      </c>
      <c r="D845" s="52" t="s">
        <v>585</v>
      </c>
      <c r="E845" s="52" t="s">
        <v>12</v>
      </c>
      <c r="F845" s="19" t="s">
        <v>888</v>
      </c>
      <c r="I845" s="30">
        <f>B$1520</f>
        <v>1990</v>
      </c>
      <c r="J845" s="30" t="str">
        <f>C$1520</f>
        <v>ATP World Tour Masters Stockholm</v>
      </c>
      <c r="K845" s="30" t="str">
        <f>E$1520</f>
        <v>R32</v>
      </c>
      <c r="L845" s="30" t="str">
        <f>D$1520</f>
        <v>Hard</v>
      </c>
      <c r="M845" s="30" t="str">
        <f>$F$1520</f>
        <v>Edberg, Stefan</v>
      </c>
      <c r="N845" s="30" t="str">
        <f>$F$1521</f>
        <v>6-4, 6-3</v>
      </c>
      <c r="O845" s="30"/>
      <c r="P845" s="30"/>
      <c r="Q845" s="30"/>
      <c r="R845" s="30"/>
      <c r="S845" s="30">
        <f t="shared" si="69"/>
        <v>0</v>
      </c>
      <c r="T845" s="30"/>
      <c r="U845" s="31">
        <f t="shared" si="70"/>
        <v>0</v>
      </c>
    </row>
    <row r="846" spans="2:22" x14ac:dyDescent="0.2">
      <c r="B846" s="51"/>
      <c r="C846" s="20" t="s">
        <v>619</v>
      </c>
      <c r="D846" s="52"/>
      <c r="E846" s="52"/>
      <c r="F846" s="19" t="s">
        <v>1021</v>
      </c>
      <c r="I846" s="30">
        <f>B$1522</f>
        <v>1990</v>
      </c>
      <c r="J846" s="30" t="str">
        <f>C$1522</f>
        <v>Australian Open</v>
      </c>
      <c r="K846" s="30" t="str">
        <f>E$1522</f>
        <v>S</v>
      </c>
      <c r="L846" s="30" t="str">
        <f>D$1522</f>
        <v>Hard</v>
      </c>
      <c r="M846" s="30" t="str">
        <f>$F$1522</f>
        <v>Edberg, Stefan</v>
      </c>
      <c r="N846" s="30" t="str">
        <f>$F$1523</f>
        <v>6-1, 6-1, 6-2</v>
      </c>
      <c r="O846" s="30"/>
      <c r="P846" s="30"/>
      <c r="Q846" s="30">
        <v>9</v>
      </c>
      <c r="R846" s="30"/>
      <c r="S846" s="30">
        <f t="shared" si="69"/>
        <v>9</v>
      </c>
      <c r="T846" s="30" t="s">
        <v>565</v>
      </c>
      <c r="U846" s="31">
        <f t="shared" si="70"/>
        <v>18</v>
      </c>
    </row>
    <row r="847" spans="2:22" x14ac:dyDescent="0.2">
      <c r="B847" s="51">
        <v>2013</v>
      </c>
      <c r="C847" s="19" t="s">
        <v>876</v>
      </c>
      <c r="D847" s="52" t="s">
        <v>582</v>
      </c>
      <c r="E847" s="52" t="s">
        <v>17</v>
      </c>
      <c r="F847" s="19" t="s">
        <v>888</v>
      </c>
      <c r="I847" s="30">
        <f>B$1524</f>
        <v>1989</v>
      </c>
      <c r="J847" s="30" t="str">
        <f>C$1524</f>
        <v>ATP Masters 1000 Series Cincinnati</v>
      </c>
      <c r="K847" s="30" t="str">
        <f>E$1524</f>
        <v>S</v>
      </c>
      <c r="L847" s="30" t="str">
        <f>D$1524</f>
        <v>Hard</v>
      </c>
      <c r="M847" s="30" t="str">
        <f>$F$1524</f>
        <v>Edberg, Stefan</v>
      </c>
      <c r="N847" s="30" t="str">
        <f>$F$1525</f>
        <v>7-6 (?), 7-6 (?)</v>
      </c>
      <c r="O847" s="30">
        <v>6</v>
      </c>
      <c r="P847" s="30"/>
      <c r="Q847" s="30">
        <v>9</v>
      </c>
      <c r="R847" s="30"/>
      <c r="S847" s="30">
        <f t="shared" si="69"/>
        <v>15</v>
      </c>
      <c r="T847" s="30"/>
      <c r="U847" s="31">
        <f t="shared" si="70"/>
        <v>15</v>
      </c>
    </row>
    <row r="848" spans="2:22" x14ac:dyDescent="0.2">
      <c r="B848" s="51"/>
      <c r="C848" s="20" t="s">
        <v>587</v>
      </c>
      <c r="D848" s="52"/>
      <c r="E848" s="52"/>
      <c r="F848" s="19" t="s">
        <v>976</v>
      </c>
      <c r="I848" s="30">
        <f>B$1526</f>
        <v>1988</v>
      </c>
      <c r="J848" s="30" t="str">
        <f>C$1526</f>
        <v>Masters</v>
      </c>
      <c r="K848" s="30" t="str">
        <f>E$1526</f>
        <v>RR</v>
      </c>
      <c r="L848" s="30" t="str">
        <f>D$1526</f>
        <v>Hard</v>
      </c>
      <c r="M848" s="30" t="str">
        <f>$F$1526</f>
        <v>Edberg, Stefan</v>
      </c>
      <c r="N848" s="30" t="str">
        <f>$F$1527</f>
        <v>6-2, 6-2</v>
      </c>
      <c r="O848" s="30"/>
      <c r="P848" s="30"/>
      <c r="Q848" s="30"/>
      <c r="R848" s="30"/>
      <c r="S848" s="30">
        <f t="shared" si="69"/>
        <v>0</v>
      </c>
      <c r="T848" s="30" t="s">
        <v>565</v>
      </c>
      <c r="U848" s="31">
        <f t="shared" si="70"/>
        <v>0</v>
      </c>
    </row>
    <row r="849" spans="2:22" x14ac:dyDescent="0.2">
      <c r="B849" s="51">
        <v>2012</v>
      </c>
      <c r="C849" s="19" t="s">
        <v>876</v>
      </c>
      <c r="D849" s="52" t="s">
        <v>582</v>
      </c>
      <c r="E849" s="52" t="s">
        <v>5</v>
      </c>
      <c r="F849" s="19" t="s">
        <v>874</v>
      </c>
      <c r="I849" s="30">
        <f>B$1528</f>
        <v>1988</v>
      </c>
      <c r="J849" s="30" t="str">
        <f>C$1528</f>
        <v>ATP Masters 1000 Series Cincinnati</v>
      </c>
      <c r="K849" s="30" t="str">
        <f>E$1528</f>
        <v>F</v>
      </c>
      <c r="L849" s="30" t="str">
        <f>D$1528</f>
        <v>Hard</v>
      </c>
      <c r="M849" s="30" t="str">
        <f>$F$1528</f>
        <v>Wilander, Mats</v>
      </c>
      <c r="N849" s="30" t="str">
        <f>$F$1529</f>
        <v>3-6, 7-6 (?), 7-6 (?)</v>
      </c>
      <c r="O849" s="30">
        <v>6</v>
      </c>
      <c r="P849" s="30"/>
      <c r="Q849" s="30"/>
      <c r="R849" s="30">
        <v>12</v>
      </c>
      <c r="S849" s="30">
        <f t="shared" si="69"/>
        <v>18</v>
      </c>
      <c r="T849" s="30"/>
      <c r="U849" s="31">
        <f t="shared" si="70"/>
        <v>18</v>
      </c>
    </row>
    <row r="850" spans="2:22" x14ac:dyDescent="0.2">
      <c r="B850" s="51"/>
      <c r="C850" s="20" t="s">
        <v>587</v>
      </c>
      <c r="D850" s="52"/>
      <c r="E850" s="52"/>
      <c r="F850" s="19" t="s">
        <v>1053</v>
      </c>
      <c r="I850" s="30">
        <f>B$1530</f>
        <v>1988</v>
      </c>
      <c r="J850" s="30" t="str">
        <f>C$1530</f>
        <v>Australian Open</v>
      </c>
      <c r="K850" s="30" t="str">
        <f>E$1530</f>
        <v>S</v>
      </c>
      <c r="L850" s="30" t="str">
        <f>D$1530</f>
        <v>Hard</v>
      </c>
      <c r="M850" s="30" t="str">
        <f>$F$1530</f>
        <v>Wilander, Mats</v>
      </c>
      <c r="N850" s="30" t="str">
        <f>$F$1531</f>
        <v>6-0, 6-7 (?), 6-3, 3-6, 6-1</v>
      </c>
      <c r="O850" s="30">
        <v>3</v>
      </c>
      <c r="P850" s="30"/>
      <c r="Q850" s="30">
        <v>9</v>
      </c>
      <c r="R850" s="30"/>
      <c r="S850" s="30">
        <f t="shared" si="69"/>
        <v>12</v>
      </c>
      <c r="T850" s="30" t="s">
        <v>565</v>
      </c>
      <c r="U850" s="31">
        <f t="shared" si="70"/>
        <v>24</v>
      </c>
    </row>
    <row r="851" spans="2:22" x14ac:dyDescent="0.2">
      <c r="B851" s="51">
        <v>2012</v>
      </c>
      <c r="C851" s="19" t="s">
        <v>590</v>
      </c>
      <c r="D851" s="52" t="s">
        <v>582</v>
      </c>
      <c r="E851" s="52" t="s">
        <v>5</v>
      </c>
      <c r="F851" s="19" t="s">
        <v>888</v>
      </c>
      <c r="I851" s="30">
        <f>B$1532</f>
        <v>1987</v>
      </c>
      <c r="J851" s="30" t="str">
        <f>C$1532</f>
        <v>Masters</v>
      </c>
      <c r="K851" s="30" t="str">
        <f>E$1532</f>
        <v>S</v>
      </c>
      <c r="L851" s="30" t="str">
        <f>D$1532</f>
        <v>Hard</v>
      </c>
      <c r="M851" s="30" t="str">
        <f>$F$1532</f>
        <v>Wilander, Mats</v>
      </c>
      <c r="N851" s="30" t="str">
        <f>$F$1533</f>
        <v>6-2, 4-6, 6-3</v>
      </c>
      <c r="O851" s="30"/>
      <c r="P851" s="30"/>
      <c r="Q851" s="30">
        <v>9</v>
      </c>
      <c r="R851" s="30"/>
      <c r="S851" s="30">
        <f t="shared" si="69"/>
        <v>9</v>
      </c>
      <c r="T851" s="30" t="s">
        <v>565</v>
      </c>
      <c r="U851" s="31">
        <f t="shared" si="70"/>
        <v>18</v>
      </c>
    </row>
    <row r="852" spans="2:22" x14ac:dyDescent="0.2">
      <c r="B852" s="51"/>
      <c r="C852" s="20" t="s">
        <v>591</v>
      </c>
      <c r="D852" s="52"/>
      <c r="E852" s="52"/>
      <c r="F852" s="19" t="s">
        <v>1192</v>
      </c>
      <c r="I852" s="30">
        <f>B$1534</f>
        <v>1987</v>
      </c>
      <c r="J852" s="30" t="str">
        <f>C$1534</f>
        <v>Masters</v>
      </c>
      <c r="K852" s="30" t="str">
        <f>E$1534</f>
        <v>RR</v>
      </c>
      <c r="L852" s="30" t="str">
        <f>D$1534</f>
        <v>Hard</v>
      </c>
      <c r="M852" s="30" t="str">
        <f>$F$1534</f>
        <v>Edberg, Stefan</v>
      </c>
      <c r="N852" s="30" t="str">
        <f>$F$1535</f>
        <v>6-2, 7-6 (?)</v>
      </c>
      <c r="O852" s="30">
        <v>3</v>
      </c>
      <c r="P852" s="30"/>
      <c r="Q852" s="30"/>
      <c r="R852" s="30"/>
      <c r="S852" s="30">
        <f t="shared" si="69"/>
        <v>3</v>
      </c>
      <c r="T852" s="30" t="s">
        <v>565</v>
      </c>
      <c r="U852" s="31">
        <f t="shared" si="70"/>
        <v>6</v>
      </c>
    </row>
    <row r="853" spans="2:22" x14ac:dyDescent="0.2">
      <c r="B853" s="51">
        <v>2011</v>
      </c>
      <c r="C853" s="19" t="s">
        <v>869</v>
      </c>
      <c r="D853" s="52" t="s">
        <v>582</v>
      </c>
      <c r="E853" s="52" t="s">
        <v>594</v>
      </c>
      <c r="F853" s="19" t="s">
        <v>874</v>
      </c>
      <c r="I853" s="30">
        <f>B$1536</f>
        <v>1987</v>
      </c>
      <c r="J853" s="30" t="str">
        <f>C$1536</f>
        <v>U.S. Open</v>
      </c>
      <c r="K853" s="30" t="str">
        <f>E$1536</f>
        <v>S</v>
      </c>
      <c r="L853" s="30" t="str">
        <f>D$1536</f>
        <v>Hard</v>
      </c>
      <c r="M853" s="30" t="str">
        <f>$F$1536</f>
        <v>Wilander, Mats</v>
      </c>
      <c r="N853" s="30" t="str">
        <f>$F$1537</f>
        <v>6-4, 3-6, 6-3, 6-4</v>
      </c>
      <c r="O853" s="30"/>
      <c r="P853" s="30"/>
      <c r="Q853" s="30">
        <v>9</v>
      </c>
      <c r="R853" s="30"/>
      <c r="S853" s="30">
        <f t="shared" si="69"/>
        <v>9</v>
      </c>
      <c r="T853" s="30" t="s">
        <v>565</v>
      </c>
      <c r="U853" s="31">
        <f t="shared" si="70"/>
        <v>18</v>
      </c>
    </row>
    <row r="854" spans="2:22" x14ac:dyDescent="0.2">
      <c r="B854" s="51"/>
      <c r="C854" s="20" t="s">
        <v>870</v>
      </c>
      <c r="D854" s="52"/>
      <c r="E854" s="52"/>
      <c r="F854" s="19" t="s">
        <v>1193</v>
      </c>
      <c r="I854" s="30">
        <f>B$1538</f>
        <v>1987</v>
      </c>
      <c r="J854" s="30" t="str">
        <f>C$1538</f>
        <v>ATP Masters 1000 Series Indian Wells</v>
      </c>
      <c r="K854" s="30" t="str">
        <f>E$1538</f>
        <v>S</v>
      </c>
      <c r="L854" s="30" t="str">
        <f>D$1538</f>
        <v>Hard</v>
      </c>
      <c r="M854" s="30" t="str">
        <f>$F$1538</f>
        <v>Edberg, Stefan</v>
      </c>
      <c r="N854" s="30" t="str">
        <f>$F$1539</f>
        <v>6-1, 7-5</v>
      </c>
      <c r="O854" s="30"/>
      <c r="P854" s="30"/>
      <c r="Q854" s="30">
        <v>9</v>
      </c>
      <c r="R854" s="30"/>
      <c r="S854" s="30">
        <f t="shared" si="69"/>
        <v>9</v>
      </c>
      <c r="T854" s="30"/>
      <c r="U854" s="31">
        <f t="shared" si="70"/>
        <v>9</v>
      </c>
    </row>
    <row r="855" spans="2:22" x14ac:dyDescent="0.2">
      <c r="B855" s="51">
        <v>2011</v>
      </c>
      <c r="C855" s="19" t="s">
        <v>1057</v>
      </c>
      <c r="D855" s="52" t="s">
        <v>585</v>
      </c>
      <c r="E855" s="52" t="s">
        <v>12</v>
      </c>
      <c r="F855" s="19" t="s">
        <v>888</v>
      </c>
      <c r="I855" s="30">
        <f>B$1540</f>
        <v>1986</v>
      </c>
      <c r="J855" s="30" t="str">
        <f>C$1540</f>
        <v>Stockholm</v>
      </c>
      <c r="K855" s="30" t="str">
        <f>E$1540</f>
        <v>F</v>
      </c>
      <c r="L855" s="30" t="str">
        <f>D$1540</f>
        <v>Hard</v>
      </c>
      <c r="M855" s="30" t="str">
        <f>$F$1540</f>
        <v>Edberg, Stefan</v>
      </c>
      <c r="N855" s="30" t="str">
        <f>$F$1541</f>
        <v>6-2, 6-1, 6-1</v>
      </c>
      <c r="O855" s="30"/>
      <c r="P855" s="30"/>
      <c r="Q855" s="30"/>
      <c r="R855" s="30">
        <v>12</v>
      </c>
      <c r="S855" s="30">
        <f t="shared" si="69"/>
        <v>12</v>
      </c>
      <c r="T855" s="30"/>
      <c r="U855" s="31">
        <f t="shared" si="70"/>
        <v>12</v>
      </c>
    </row>
    <row r="856" spans="2:22" x14ac:dyDescent="0.2">
      <c r="B856" s="51"/>
      <c r="C856" s="20" t="s">
        <v>611</v>
      </c>
      <c r="D856" s="52"/>
      <c r="E856" s="52"/>
      <c r="F856" s="19" t="s">
        <v>1194</v>
      </c>
      <c r="I856" s="30">
        <f>B$1542</f>
        <v>1986</v>
      </c>
      <c r="J856" s="30" t="str">
        <f>C$1542</f>
        <v>ATP Masters 1000 Series Cincinnati</v>
      </c>
      <c r="K856" s="30" t="str">
        <f>E$1542</f>
        <v>S</v>
      </c>
      <c r="L856" s="30" t="str">
        <f>D$1542</f>
        <v>Hard</v>
      </c>
      <c r="M856" s="30" t="str">
        <f>$F$1542</f>
        <v>Wilander, Mats</v>
      </c>
      <c r="N856" s="30" t="str">
        <f>$F$1543</f>
        <v>6-4, 6-3</v>
      </c>
      <c r="O856" s="30"/>
      <c r="P856" s="30"/>
      <c r="Q856" s="30">
        <v>9</v>
      </c>
      <c r="R856" s="30"/>
      <c r="S856" s="30">
        <f t="shared" si="69"/>
        <v>9</v>
      </c>
      <c r="T856" s="30"/>
      <c r="U856" s="31">
        <f t="shared" si="70"/>
        <v>9</v>
      </c>
    </row>
    <row r="857" spans="2:22" x14ac:dyDescent="0.2">
      <c r="B857" s="51">
        <v>2011</v>
      </c>
      <c r="C857" s="19" t="s">
        <v>889</v>
      </c>
      <c r="D857" s="52" t="s">
        <v>585</v>
      </c>
      <c r="E857" s="52" t="s">
        <v>5</v>
      </c>
      <c r="F857" s="19" t="s">
        <v>888</v>
      </c>
      <c r="I857" s="30">
        <f>B$1544</f>
        <v>1986</v>
      </c>
      <c r="J857" s="30" t="str">
        <f>C$1544</f>
        <v>Boca Raton West</v>
      </c>
      <c r="K857" s="30" t="str">
        <f>E$1544</f>
        <v>S</v>
      </c>
      <c r="L857" s="30" t="str">
        <f>D$1544</f>
        <v>Hard</v>
      </c>
      <c r="M857" s="30" t="str">
        <f>$F$1544</f>
        <v>Wilander, Mats</v>
      </c>
      <c r="N857" s="30" t="str">
        <f>$F$1545</f>
        <v>6-4, 1-0 Retired</v>
      </c>
      <c r="O857" s="30"/>
      <c r="P857" s="30"/>
      <c r="Q857" s="30">
        <v>9</v>
      </c>
      <c r="R857" s="30"/>
      <c r="S857" s="30">
        <f t="shared" si="69"/>
        <v>9</v>
      </c>
      <c r="T857" s="30"/>
      <c r="U857" s="31">
        <f t="shared" si="70"/>
        <v>9</v>
      </c>
    </row>
    <row r="858" spans="2:22" x14ac:dyDescent="0.2">
      <c r="B858" s="51"/>
      <c r="C858" s="20" t="s">
        <v>890</v>
      </c>
      <c r="D858" s="52"/>
      <c r="E858" s="52"/>
      <c r="F858" s="19" t="s">
        <v>1195</v>
      </c>
      <c r="I858" s="30">
        <f>B$1546</f>
        <v>1985</v>
      </c>
      <c r="J858" s="30" t="str">
        <f>C$1546</f>
        <v>Australian Open</v>
      </c>
      <c r="K858" s="30" t="str">
        <f>E$1546</f>
        <v>F</v>
      </c>
      <c r="L858" s="30" t="str">
        <f>D$1546</f>
        <v>Hard</v>
      </c>
      <c r="M858" s="30" t="str">
        <f>$F$1546</f>
        <v>Edberg, Stefan</v>
      </c>
      <c r="N858" s="30" t="str">
        <f>$F$1547</f>
        <v>6-4, 6-3, 6-3</v>
      </c>
      <c r="O858" s="30"/>
      <c r="P858" s="30"/>
      <c r="Q858" s="30"/>
      <c r="R858" s="30">
        <v>12</v>
      </c>
      <c r="S858" s="30">
        <f t="shared" si="69"/>
        <v>12</v>
      </c>
      <c r="T858" s="30" t="s">
        <v>565</v>
      </c>
      <c r="U858" s="31">
        <f t="shared" si="70"/>
        <v>24</v>
      </c>
    </row>
    <row r="859" spans="2:22" x14ac:dyDescent="0.2">
      <c r="B859" s="51">
        <v>2011</v>
      </c>
      <c r="C859" s="19" t="s">
        <v>885</v>
      </c>
      <c r="D859" s="52" t="s">
        <v>582</v>
      </c>
      <c r="E859" s="52" t="s">
        <v>5</v>
      </c>
      <c r="F859" s="19" t="s">
        <v>888</v>
      </c>
      <c r="I859" s="30">
        <f>B$1548</f>
        <v>1985</v>
      </c>
      <c r="J859" s="30" t="str">
        <f>C$1548</f>
        <v>ATP Masters 1000 Series Cincinnati</v>
      </c>
      <c r="K859" s="30" t="str">
        <f>E$1548</f>
        <v>Q</v>
      </c>
      <c r="L859" s="30" t="str">
        <f>D$1548</f>
        <v>Hard</v>
      </c>
      <c r="M859" s="30" t="str">
        <f>$F$1548</f>
        <v>Wilander, Mats</v>
      </c>
      <c r="N859" s="30" t="str">
        <f>$F$1549</f>
        <v>6-3, 6-7 (?), 6-2</v>
      </c>
      <c r="O859" s="30">
        <v>3</v>
      </c>
      <c r="P859" s="30">
        <v>6</v>
      </c>
      <c r="Q859" s="30"/>
      <c r="R859" s="30"/>
      <c r="S859" s="30">
        <f t="shared" si="69"/>
        <v>9</v>
      </c>
      <c r="T859" s="30"/>
      <c r="U859" s="31">
        <f t="shared" si="70"/>
        <v>9</v>
      </c>
    </row>
    <row r="860" spans="2:22" x14ac:dyDescent="0.2">
      <c r="B860" s="51"/>
      <c r="C860" s="20" t="s">
        <v>609</v>
      </c>
      <c r="D860" s="52"/>
      <c r="E860" s="52"/>
      <c r="F860" s="19" t="s">
        <v>1008</v>
      </c>
      <c r="I860" s="30">
        <f>B$1550</f>
        <v>1985</v>
      </c>
      <c r="J860" s="30" t="str">
        <f>C$1550</f>
        <v>Bastad</v>
      </c>
      <c r="K860" s="30" t="str">
        <f>E$1550</f>
        <v>F</v>
      </c>
      <c r="L860" s="30" t="str">
        <f>D$1550</f>
        <v>Clay</v>
      </c>
      <c r="M860" s="30" t="str">
        <f>$F$1550</f>
        <v>Wilander, Mats</v>
      </c>
      <c r="N860" s="30" t="str">
        <f>$F$1551</f>
        <v>6-1, 6-0</v>
      </c>
      <c r="O860" s="30"/>
      <c r="P860" s="30"/>
      <c r="Q860" s="30"/>
      <c r="R860" s="30">
        <v>12</v>
      </c>
      <c r="S860" s="30">
        <f t="shared" si="69"/>
        <v>12</v>
      </c>
      <c r="T860" s="30"/>
      <c r="U860" s="31">
        <f t="shared" si="70"/>
        <v>12</v>
      </c>
    </row>
    <row r="861" spans="2:22" x14ac:dyDescent="0.2">
      <c r="B861" s="51">
        <v>2010</v>
      </c>
      <c r="C861" s="19" t="s">
        <v>869</v>
      </c>
      <c r="D861" s="52" t="s">
        <v>582</v>
      </c>
      <c r="E861" s="52" t="s">
        <v>12</v>
      </c>
      <c r="F861" s="19" t="s">
        <v>874</v>
      </c>
      <c r="I861" s="30">
        <f>B$1552</f>
        <v>1984</v>
      </c>
      <c r="J861" s="30" t="str">
        <f>C$1552</f>
        <v>Australian Open</v>
      </c>
      <c r="K861" s="30" t="str">
        <f>E$1552</f>
        <v>Q</v>
      </c>
      <c r="L861" s="30" t="str">
        <f>D$1552</f>
        <v>Hard</v>
      </c>
      <c r="M861" s="30" t="str">
        <f>$F$1552</f>
        <v>Wilander, Mats</v>
      </c>
      <c r="N861" s="30" t="str">
        <f>$F$1553</f>
        <v>7-5, 6-3, 1-6, 6-4</v>
      </c>
      <c r="O861" s="30"/>
      <c r="P861" s="30">
        <v>6</v>
      </c>
      <c r="Q861" s="30"/>
      <c r="R861" s="30"/>
      <c r="S861" s="30">
        <f t="shared" si="69"/>
        <v>6</v>
      </c>
      <c r="T861" s="30" t="s">
        <v>565</v>
      </c>
      <c r="U861" s="31">
        <f t="shared" si="70"/>
        <v>12</v>
      </c>
    </row>
    <row r="862" spans="2:22" x14ac:dyDescent="0.2">
      <c r="B862" s="51"/>
      <c r="C862" s="20" t="s">
        <v>882</v>
      </c>
      <c r="D862" s="52"/>
      <c r="E862" s="52"/>
      <c r="F862" s="19" t="s">
        <v>1196</v>
      </c>
      <c r="I862" s="30">
        <f>B$1554</f>
        <v>1984</v>
      </c>
      <c r="J862" s="30" t="str">
        <f>C$1554</f>
        <v>Milan</v>
      </c>
      <c r="K862" s="30" t="str">
        <f>E$1554</f>
        <v>F</v>
      </c>
      <c r="L862" s="30" t="str">
        <f>D$1554</f>
        <v>Carpet</v>
      </c>
      <c r="M862" s="30" t="str">
        <f>$F$1554</f>
        <v>Edberg, Stefan</v>
      </c>
      <c r="N862" s="30" t="str">
        <f>$F$1555</f>
        <v>6-4, 6-2</v>
      </c>
      <c r="O862" s="30"/>
      <c r="P862" s="30"/>
      <c r="Q862" s="30"/>
      <c r="R862" s="30">
        <v>12</v>
      </c>
      <c r="S862" s="30">
        <f t="shared" si="69"/>
        <v>12</v>
      </c>
      <c r="T862" s="30"/>
      <c r="U862" s="31">
        <f t="shared" si="70"/>
        <v>12</v>
      </c>
    </row>
    <row r="863" spans="2:22" x14ac:dyDescent="0.2">
      <c r="B863" s="51">
        <v>2010</v>
      </c>
      <c r="C863" s="19" t="s">
        <v>889</v>
      </c>
      <c r="D863" s="52" t="s">
        <v>585</v>
      </c>
      <c r="E863" s="52" t="s">
        <v>12</v>
      </c>
      <c r="F863" s="19" t="s">
        <v>888</v>
      </c>
      <c r="I863" s="30">
        <f>B$1556</f>
        <v>1983</v>
      </c>
      <c r="J863" s="30" t="str">
        <f>C$1556</f>
        <v>Bastad</v>
      </c>
      <c r="K863" s="30" t="str">
        <f>E$1556</f>
        <v>R16</v>
      </c>
      <c r="L863" s="30" t="str">
        <f>D$1556</f>
        <v>Clay</v>
      </c>
      <c r="M863" s="30" t="str">
        <f>$F$1556</f>
        <v>Wilander, Mats</v>
      </c>
      <c r="N863" s="30" t="str">
        <f>$F$1557</f>
        <v>6-3, 7-5</v>
      </c>
      <c r="O863" s="30"/>
      <c r="P863" s="30"/>
      <c r="Q863" s="30"/>
      <c r="R863" s="30"/>
      <c r="S863" s="30">
        <f t="shared" si="69"/>
        <v>0</v>
      </c>
      <c r="T863" s="30"/>
      <c r="U863" s="31">
        <f t="shared" si="70"/>
        <v>0</v>
      </c>
    </row>
    <row r="864" spans="2:22" x14ac:dyDescent="0.2">
      <c r="B864" s="51"/>
      <c r="C864" s="20" t="s">
        <v>890</v>
      </c>
      <c r="D864" s="52"/>
      <c r="E864" s="52"/>
      <c r="F864" s="19" t="s">
        <v>1197</v>
      </c>
      <c r="V864" s="33">
        <f>SUM(U844:U863)</f>
        <v>225</v>
      </c>
    </row>
    <row r="865" spans="2:21" x14ac:dyDescent="0.2">
      <c r="B865" s="51">
        <v>2009</v>
      </c>
      <c r="C865" s="19" t="s">
        <v>889</v>
      </c>
      <c r="D865" s="52" t="s">
        <v>585</v>
      </c>
      <c r="E865" s="52" t="s">
        <v>12</v>
      </c>
      <c r="F865" s="19" t="s">
        <v>874</v>
      </c>
      <c r="I865" s="19" t="str">
        <f>B$1559</f>
        <v>Mats Wilander vs. Ivan Lendl (Lendl led 15-7)</v>
      </c>
    </row>
    <row r="866" spans="2:21" x14ac:dyDescent="0.2">
      <c r="B866" s="51"/>
      <c r="C866" s="20" t="s">
        <v>890</v>
      </c>
      <c r="D866" s="52"/>
      <c r="E866" s="52"/>
      <c r="F866" s="19" t="s">
        <v>984</v>
      </c>
      <c r="I866" s="30">
        <f>B$1560</f>
        <v>1994</v>
      </c>
      <c r="J866" s="30" t="str">
        <f>C$1560</f>
        <v>Delray Beach</v>
      </c>
      <c r="K866" s="30" t="str">
        <f>E$1560</f>
        <v>R16</v>
      </c>
      <c r="L866" s="30" t="str">
        <f>D$1560</f>
        <v>Hard</v>
      </c>
      <c r="M866" s="30" t="str">
        <f>$F$1560</f>
        <v>Lendl, Ivan</v>
      </c>
      <c r="N866" s="30" t="str">
        <f>$F$1561</f>
        <v>6-3, 4-6, 7-5</v>
      </c>
      <c r="O866" s="30"/>
      <c r="P866" s="30"/>
      <c r="Q866" s="30"/>
      <c r="R866" s="30"/>
      <c r="S866" s="30">
        <f t="shared" ref="S866" si="71">SUM(O866:R866)</f>
        <v>0</v>
      </c>
      <c r="T866" s="30"/>
      <c r="U866" s="31">
        <f t="shared" ref="U866" si="72">IF(T866="Yes",S866*2,S866)</f>
        <v>0</v>
      </c>
    </row>
    <row r="867" spans="2:21" x14ac:dyDescent="0.2">
      <c r="B867" s="51">
        <v>2009</v>
      </c>
      <c r="C867" s="19" t="s">
        <v>590</v>
      </c>
      <c r="D867" s="52" t="s">
        <v>582</v>
      </c>
      <c r="E867" s="52" t="s">
        <v>12</v>
      </c>
      <c r="F867" s="19" t="s">
        <v>888</v>
      </c>
      <c r="I867" s="30">
        <f>B$1562</f>
        <v>1994</v>
      </c>
      <c r="J867" s="30" t="str">
        <f>C$1562</f>
        <v>Sydney Outdoor</v>
      </c>
      <c r="K867" s="30" t="str">
        <f>E$1562</f>
        <v>R32</v>
      </c>
      <c r="L867" s="30" t="str">
        <f>D$1562</f>
        <v>Hard</v>
      </c>
      <c r="M867" s="30" t="str">
        <f>$F$1562</f>
        <v>Lendl, Ivan</v>
      </c>
      <c r="N867" s="30" t="str">
        <f>$F$1563</f>
        <v>6-2, 6-1</v>
      </c>
      <c r="O867" s="30"/>
      <c r="P867" s="30"/>
      <c r="Q867" s="30"/>
      <c r="R867" s="30"/>
      <c r="S867" s="30">
        <f t="shared" ref="S867:S887" si="73">SUM(O867:R867)</f>
        <v>0</v>
      </c>
      <c r="T867" s="30"/>
      <c r="U867" s="31">
        <f t="shared" ref="U867:U887" si="74">IF(T867="Yes",S867*2,S867)</f>
        <v>0</v>
      </c>
    </row>
    <row r="868" spans="2:21" x14ac:dyDescent="0.2">
      <c r="B868" s="51"/>
      <c r="C868" s="20" t="s">
        <v>591</v>
      </c>
      <c r="D868" s="52"/>
      <c r="E868" s="52"/>
      <c r="F868" s="19" t="s">
        <v>1198</v>
      </c>
      <c r="I868" s="30">
        <f>B$1564</f>
        <v>1988</v>
      </c>
      <c r="J868" s="30" t="str">
        <f>C$1564</f>
        <v>U.S. Open</v>
      </c>
      <c r="K868" s="30" t="str">
        <f>E$1564</f>
        <v>F</v>
      </c>
      <c r="L868" s="30" t="str">
        <f>D$1564</f>
        <v>Hard</v>
      </c>
      <c r="M868" s="30" t="str">
        <f>$F$1564</f>
        <v>Wilander, Mats</v>
      </c>
      <c r="N868" s="30" t="str">
        <f>$F$1565</f>
        <v>6-4, 4-6, 6-3, 5-7, 6-4</v>
      </c>
      <c r="O868" s="30"/>
      <c r="P868" s="30"/>
      <c r="Q868" s="30"/>
      <c r="R868" s="30">
        <v>12</v>
      </c>
      <c r="S868" s="30">
        <f t="shared" si="73"/>
        <v>12</v>
      </c>
      <c r="T868" s="30" t="s">
        <v>565</v>
      </c>
      <c r="U868" s="31">
        <f t="shared" si="74"/>
        <v>24</v>
      </c>
    </row>
    <row r="869" spans="2:21" x14ac:dyDescent="0.2">
      <c r="B869" s="51">
        <v>2008</v>
      </c>
      <c r="C869" s="19" t="s">
        <v>597</v>
      </c>
      <c r="D869" s="52" t="s">
        <v>599</v>
      </c>
      <c r="E869" s="52" t="s">
        <v>12</v>
      </c>
      <c r="F869" s="19" t="s">
        <v>888</v>
      </c>
      <c r="I869" s="30">
        <f>B$1566</f>
        <v>1987</v>
      </c>
      <c r="J869" s="30" t="str">
        <f>C$1566</f>
        <v>Masters</v>
      </c>
      <c r="K869" s="30" t="str">
        <f>E$1566</f>
        <v>F</v>
      </c>
      <c r="L869" s="30" t="str">
        <f>D$1566</f>
        <v>Hard</v>
      </c>
      <c r="M869" s="30" t="str">
        <f>$F$1566</f>
        <v>Lendl, Ivan</v>
      </c>
      <c r="N869" s="30" t="str">
        <f>$F$1567</f>
        <v>6-2, 6-2, 6-3</v>
      </c>
      <c r="O869" s="30"/>
      <c r="P869" s="30"/>
      <c r="Q869" s="30"/>
      <c r="R869" s="30">
        <v>12</v>
      </c>
      <c r="S869" s="30">
        <f t="shared" si="73"/>
        <v>12</v>
      </c>
      <c r="T869" s="30" t="s">
        <v>565</v>
      </c>
      <c r="U869" s="31">
        <f t="shared" si="74"/>
        <v>24</v>
      </c>
    </row>
    <row r="870" spans="2:21" x14ac:dyDescent="0.2">
      <c r="B870" s="51"/>
      <c r="C870" s="20" t="s">
        <v>870</v>
      </c>
      <c r="D870" s="52"/>
      <c r="E870" s="52"/>
      <c r="F870" s="19" t="s">
        <v>1199</v>
      </c>
      <c r="I870" s="30">
        <f>B$1568</f>
        <v>1987</v>
      </c>
      <c r="J870" s="30" t="str">
        <f>C$1568</f>
        <v>U.S. Open</v>
      </c>
      <c r="K870" s="30" t="str">
        <f>E$1568</f>
        <v>F</v>
      </c>
      <c r="L870" s="30" t="str">
        <f>D$1568</f>
        <v>Hard</v>
      </c>
      <c r="M870" s="30" t="str">
        <f>$F$1568</f>
        <v>Lendl, Ivan</v>
      </c>
      <c r="N870" s="30" t="str">
        <f>$F$1569</f>
        <v>6-7 (?), 6-0, 7-6 (?), 6-4</v>
      </c>
      <c r="O870" s="30">
        <v>6</v>
      </c>
      <c r="P870" s="30"/>
      <c r="Q870" s="30"/>
      <c r="R870" s="30">
        <v>12</v>
      </c>
      <c r="S870" s="30">
        <f t="shared" si="73"/>
        <v>18</v>
      </c>
      <c r="T870" s="30" t="s">
        <v>565</v>
      </c>
      <c r="U870" s="31">
        <f t="shared" si="74"/>
        <v>36</v>
      </c>
    </row>
    <row r="871" spans="2:21" x14ac:dyDescent="0.2">
      <c r="B871" s="51">
        <v>2008</v>
      </c>
      <c r="C871" s="19" t="s">
        <v>1057</v>
      </c>
      <c r="D871" s="52" t="s">
        <v>585</v>
      </c>
      <c r="E871" s="52" t="s">
        <v>12</v>
      </c>
      <c r="F871" s="19" t="s">
        <v>888</v>
      </c>
      <c r="I871" s="30">
        <f>B$1570</f>
        <v>1987</v>
      </c>
      <c r="J871" s="30" t="str">
        <f>C$1570</f>
        <v>French Open</v>
      </c>
      <c r="K871" s="30" t="str">
        <f>E$1570</f>
        <v>F</v>
      </c>
      <c r="L871" s="30" t="str">
        <f>D$1570</f>
        <v>Clay</v>
      </c>
      <c r="M871" s="30" t="str">
        <f>$F$1570</f>
        <v>Lendl, Ivan</v>
      </c>
      <c r="N871" s="30" t="str">
        <f>$F$1571</f>
        <v>7-5, 6-2, 3-6, 7-6 (?)</v>
      </c>
      <c r="O871" s="30">
        <v>3</v>
      </c>
      <c r="P871" s="30"/>
      <c r="Q871" s="30"/>
      <c r="R871" s="30">
        <v>12</v>
      </c>
      <c r="S871" s="30">
        <f t="shared" si="73"/>
        <v>15</v>
      </c>
      <c r="T871" s="30" t="s">
        <v>565</v>
      </c>
      <c r="U871" s="31">
        <f t="shared" si="74"/>
        <v>30</v>
      </c>
    </row>
    <row r="872" spans="2:21" x14ac:dyDescent="0.2">
      <c r="B872" s="51"/>
      <c r="C872" s="20" t="s">
        <v>611</v>
      </c>
      <c r="D872" s="52"/>
      <c r="E872" s="52"/>
      <c r="F872" s="19" t="s">
        <v>1200</v>
      </c>
      <c r="I872" s="30">
        <f>B$1572</f>
        <v>1986</v>
      </c>
      <c r="J872" s="30" t="str">
        <f>C$1572</f>
        <v>Masters</v>
      </c>
      <c r="K872" s="30" t="str">
        <f>E$1572</f>
        <v>S</v>
      </c>
      <c r="L872" s="30" t="str">
        <f>D$1572</f>
        <v>Hard</v>
      </c>
      <c r="M872" s="30" t="str">
        <f>$F$1572</f>
        <v>Lendl, Ivan</v>
      </c>
      <c r="N872" s="30" t="str">
        <f>$F$1573</f>
        <v>6-4, 6-2</v>
      </c>
      <c r="O872" s="30"/>
      <c r="P872" s="30"/>
      <c r="Q872" s="30">
        <v>9</v>
      </c>
      <c r="R872" s="30"/>
      <c r="S872" s="30">
        <f t="shared" si="73"/>
        <v>9</v>
      </c>
      <c r="T872" s="30" t="s">
        <v>565</v>
      </c>
      <c r="U872" s="31">
        <f t="shared" si="74"/>
        <v>18</v>
      </c>
    </row>
    <row r="873" spans="2:21" x14ac:dyDescent="0.2">
      <c r="B873" s="51">
        <v>2008</v>
      </c>
      <c r="C873" s="19" t="s">
        <v>891</v>
      </c>
      <c r="D873" s="52" t="s">
        <v>585</v>
      </c>
      <c r="E873" s="52" t="s">
        <v>12</v>
      </c>
      <c r="F873" s="19" t="s">
        <v>888</v>
      </c>
      <c r="I873" s="30">
        <f>B$1574</f>
        <v>1986</v>
      </c>
      <c r="J873" s="30" t="str">
        <f>C$1574</f>
        <v>Boca Raton West</v>
      </c>
      <c r="K873" s="30" t="str">
        <f>E$1574</f>
        <v>F</v>
      </c>
      <c r="L873" s="30" t="str">
        <f>D$1574</f>
        <v>Hard</v>
      </c>
      <c r="M873" s="30" t="str">
        <f>$F$1574</f>
        <v>Lendl, Ivan</v>
      </c>
      <c r="N873" s="30" t="str">
        <f>$F$1575</f>
        <v>3-6, 6-1, 7-6 (?), 6-4</v>
      </c>
      <c r="O873" s="30">
        <v>3</v>
      </c>
      <c r="P873" s="30"/>
      <c r="Q873" s="30"/>
      <c r="R873" s="30">
        <v>12</v>
      </c>
      <c r="S873" s="30">
        <f t="shared" si="73"/>
        <v>15</v>
      </c>
      <c r="T873" s="30"/>
      <c r="U873" s="31">
        <f t="shared" si="74"/>
        <v>15</v>
      </c>
    </row>
    <row r="874" spans="2:21" x14ac:dyDescent="0.2">
      <c r="B874" s="51"/>
      <c r="C874" s="20" t="s">
        <v>593</v>
      </c>
      <c r="D874" s="52"/>
      <c r="E874" s="52"/>
      <c r="F874" s="19" t="s">
        <v>1201</v>
      </c>
      <c r="I874" s="30">
        <f>B$1576</f>
        <v>1985</v>
      </c>
      <c r="J874" s="30" t="str">
        <f>C$1576</f>
        <v>Tokyo Indoor</v>
      </c>
      <c r="K874" s="30" t="str">
        <f>E$1576</f>
        <v>F</v>
      </c>
      <c r="L874" s="30" t="str">
        <f>D$1576</f>
        <v>Hard</v>
      </c>
      <c r="M874" s="30" t="str">
        <f>$F$1576</f>
        <v>Lendl, Ivan</v>
      </c>
      <c r="N874" s="30" t="str">
        <f>$F$1577</f>
        <v>6-0, 6-4</v>
      </c>
      <c r="O874" s="30"/>
      <c r="P874" s="30"/>
      <c r="Q874" s="30"/>
      <c r="R874" s="30">
        <v>12</v>
      </c>
      <c r="S874" s="30">
        <f t="shared" si="73"/>
        <v>12</v>
      </c>
      <c r="T874" s="30"/>
      <c r="U874" s="31">
        <f t="shared" si="74"/>
        <v>12</v>
      </c>
    </row>
    <row r="875" spans="2:21" x14ac:dyDescent="0.2">
      <c r="B875" s="51">
        <v>2008</v>
      </c>
      <c r="C875" s="19" t="s">
        <v>602</v>
      </c>
      <c r="D875" s="52" t="s">
        <v>585</v>
      </c>
      <c r="E875" s="52" t="s">
        <v>12</v>
      </c>
      <c r="F875" s="19" t="s">
        <v>888</v>
      </c>
      <c r="I875" s="30">
        <f>B$1578</f>
        <v>1985</v>
      </c>
      <c r="J875" s="30" t="str">
        <f>C$1578</f>
        <v>French Open</v>
      </c>
      <c r="K875" s="30" t="str">
        <f>E$1578</f>
        <v>F</v>
      </c>
      <c r="L875" s="30" t="str">
        <f>D$1578</f>
        <v>Clay</v>
      </c>
      <c r="M875" s="30" t="str">
        <f>$F$1578</f>
        <v>Wilander, Mats</v>
      </c>
      <c r="N875" s="30" t="str">
        <f>$F$1579</f>
        <v>3-6, 6-4, 6-2, 6-2</v>
      </c>
      <c r="O875" s="30"/>
      <c r="P875" s="30"/>
      <c r="Q875" s="30"/>
      <c r="R875" s="30">
        <v>12</v>
      </c>
      <c r="S875" s="30">
        <f t="shared" si="73"/>
        <v>12</v>
      </c>
      <c r="T875" s="30" t="s">
        <v>565</v>
      </c>
      <c r="U875" s="31">
        <f t="shared" si="74"/>
        <v>24</v>
      </c>
    </row>
    <row r="876" spans="2:21" x14ac:dyDescent="0.2">
      <c r="B876" s="51"/>
      <c r="C876" s="20" t="s">
        <v>603</v>
      </c>
      <c r="D876" s="52"/>
      <c r="E876" s="52"/>
      <c r="F876" s="19" t="s">
        <v>1032</v>
      </c>
      <c r="I876" s="30">
        <f>B$1580</f>
        <v>1985</v>
      </c>
      <c r="J876" s="30" t="str">
        <f>C$1580</f>
        <v>World Team Cup</v>
      </c>
      <c r="K876" s="30" t="str">
        <f>E$1580</f>
        <v>RR</v>
      </c>
      <c r="L876" s="30" t="str">
        <f>D$1580</f>
        <v>Clay</v>
      </c>
      <c r="M876" s="30" t="str">
        <f>$F$1580</f>
        <v>Lendl, Ivan</v>
      </c>
      <c r="N876" s="30" t="str">
        <f>$F$1581</f>
        <v>6-4, 6-3</v>
      </c>
      <c r="O876" s="30"/>
      <c r="P876" s="30"/>
      <c r="Q876" s="30"/>
      <c r="R876" s="30"/>
      <c r="S876" s="30">
        <f t="shared" si="73"/>
        <v>0</v>
      </c>
      <c r="T876" s="30"/>
      <c r="U876" s="31">
        <f t="shared" si="74"/>
        <v>0</v>
      </c>
    </row>
    <row r="877" spans="2:21" x14ac:dyDescent="0.2">
      <c r="B877" s="51">
        <v>2007</v>
      </c>
      <c r="C877" s="19" t="s">
        <v>892</v>
      </c>
      <c r="D877" s="52" t="s">
        <v>582</v>
      </c>
      <c r="E877" s="52" t="s">
        <v>5</v>
      </c>
      <c r="F877" s="19" t="s">
        <v>874</v>
      </c>
      <c r="I877" s="30">
        <f>B$1582</f>
        <v>1985</v>
      </c>
      <c r="J877" s="30" t="str">
        <f>C$1582</f>
        <v>ATP Masters 1000 Series Monte Carlo</v>
      </c>
      <c r="K877" s="30" t="str">
        <f>E$1582</f>
        <v>F</v>
      </c>
      <c r="L877" s="30" t="str">
        <f>D$1582</f>
        <v>Clay</v>
      </c>
      <c r="M877" s="30" t="str">
        <f>$F$1582</f>
        <v>Lendl, Ivan</v>
      </c>
      <c r="N877" s="30" t="str">
        <f>$F$1583</f>
        <v>6-1, 6-3, 4-6, 6-4</v>
      </c>
      <c r="O877" s="30"/>
      <c r="P877" s="30"/>
      <c r="Q877" s="30"/>
      <c r="R877" s="30">
        <v>12</v>
      </c>
      <c r="S877" s="30">
        <f t="shared" si="73"/>
        <v>12</v>
      </c>
      <c r="T877" s="30"/>
      <c r="U877" s="31">
        <f t="shared" si="74"/>
        <v>12</v>
      </c>
    </row>
    <row r="878" spans="2:21" x14ac:dyDescent="0.2">
      <c r="B878" s="51"/>
      <c r="C878" s="20" t="s">
        <v>883</v>
      </c>
      <c r="D878" s="52"/>
      <c r="E878" s="52"/>
      <c r="F878" s="19" t="s">
        <v>964</v>
      </c>
      <c r="I878" s="30">
        <f>B$1584</f>
        <v>1984</v>
      </c>
      <c r="J878" s="30" t="str">
        <f>C$1584</f>
        <v>Davis Cup Semifinal</v>
      </c>
      <c r="K878" s="30" t="str">
        <f>E$1584</f>
        <v>RR</v>
      </c>
      <c r="L878" s="30" t="str">
        <f>D$1584</f>
        <v>Clay</v>
      </c>
      <c r="M878" s="30" t="str">
        <f>$F$1584</f>
        <v>Wilander, Mats</v>
      </c>
      <c r="N878" s="30" t="str">
        <f>$F$1585</f>
        <v>6-3, 4-6, 6-2</v>
      </c>
      <c r="O878" s="30"/>
      <c r="P878" s="30"/>
      <c r="Q878" s="30"/>
      <c r="R878" s="30"/>
      <c r="S878" s="30">
        <f t="shared" si="73"/>
        <v>0</v>
      </c>
      <c r="T878" s="30"/>
      <c r="U878" s="31">
        <f t="shared" si="74"/>
        <v>0</v>
      </c>
    </row>
    <row r="879" spans="2:21" x14ac:dyDescent="0.2">
      <c r="B879" s="51">
        <v>2007</v>
      </c>
      <c r="C879" s="19" t="s">
        <v>597</v>
      </c>
      <c r="D879" s="52" t="s">
        <v>599</v>
      </c>
      <c r="E879" s="52" t="s">
        <v>12</v>
      </c>
      <c r="F879" s="19" t="s">
        <v>874</v>
      </c>
      <c r="I879" s="30">
        <f>B$1586</f>
        <v>1984</v>
      </c>
      <c r="J879" s="30" t="str">
        <f>C$1586</f>
        <v>French Open</v>
      </c>
      <c r="K879" s="30" t="str">
        <f>E$1586</f>
        <v>S</v>
      </c>
      <c r="L879" s="30" t="str">
        <f>D$1586</f>
        <v>Clay</v>
      </c>
      <c r="M879" s="30" t="str">
        <f>$F$1586</f>
        <v>Lendl, Ivan</v>
      </c>
      <c r="N879" s="30" t="str">
        <f>$F$1587</f>
        <v>6-3, 6-3, 7-5</v>
      </c>
      <c r="O879" s="30"/>
      <c r="P879" s="30"/>
      <c r="Q879" s="30">
        <v>9</v>
      </c>
      <c r="R879" s="30"/>
      <c r="S879" s="30">
        <f t="shared" si="73"/>
        <v>9</v>
      </c>
      <c r="T879" s="30" t="s">
        <v>565</v>
      </c>
      <c r="U879" s="31">
        <f t="shared" si="74"/>
        <v>18</v>
      </c>
    </row>
    <row r="880" spans="2:21" x14ac:dyDescent="0.2">
      <c r="B880" s="51"/>
      <c r="C880" s="20" t="s">
        <v>870</v>
      </c>
      <c r="D880" s="52"/>
      <c r="E880" s="52"/>
      <c r="F880" s="19" t="s">
        <v>1202</v>
      </c>
      <c r="I880" s="30">
        <f>B$1588</f>
        <v>1984</v>
      </c>
      <c r="J880" s="30" t="str">
        <f>C$1588</f>
        <v>World Team Cup</v>
      </c>
      <c r="K880" s="30" t="str">
        <f>E$1588</f>
        <v>RR</v>
      </c>
      <c r="L880" s="30" t="str">
        <f>D$1588</f>
        <v>Clay</v>
      </c>
      <c r="M880" s="30" t="str">
        <f>$F$1588</f>
        <v>Lendl, Ivan</v>
      </c>
      <c r="N880" s="30" t="str">
        <f>$F$1589</f>
        <v>7-6 (?), 7-5</v>
      </c>
      <c r="O880" s="30">
        <v>3</v>
      </c>
      <c r="P880" s="30"/>
      <c r="Q880" s="30"/>
      <c r="R880" s="30"/>
      <c r="S880" s="30">
        <f t="shared" si="73"/>
        <v>3</v>
      </c>
      <c r="T880" s="30"/>
      <c r="U880" s="31">
        <f t="shared" si="74"/>
        <v>3</v>
      </c>
    </row>
    <row r="881" spans="2:22" x14ac:dyDescent="0.2">
      <c r="B881" s="51">
        <v>2007</v>
      </c>
      <c r="C881" s="19" t="s">
        <v>1057</v>
      </c>
      <c r="D881" s="52" t="s">
        <v>585</v>
      </c>
      <c r="E881" s="52" t="s">
        <v>12</v>
      </c>
      <c r="F881" s="19" t="s">
        <v>888</v>
      </c>
      <c r="I881" s="30">
        <f>B$1590</f>
        <v>1983</v>
      </c>
      <c r="J881" s="30" t="str">
        <f>C$1590</f>
        <v>Australian Open</v>
      </c>
      <c r="K881" s="30" t="str">
        <f>E$1590</f>
        <v>F</v>
      </c>
      <c r="L881" s="30" t="str">
        <f>D$1590</f>
        <v>Hard</v>
      </c>
      <c r="M881" s="30" t="str">
        <f>$F$1590</f>
        <v>Wilander, Mats</v>
      </c>
      <c r="N881" s="30" t="str">
        <f>$F$1591</f>
        <v>6-1, 6-4, 6-4</v>
      </c>
      <c r="O881" s="30"/>
      <c r="P881" s="30"/>
      <c r="Q881" s="30"/>
      <c r="R881" s="30">
        <v>12</v>
      </c>
      <c r="S881" s="30">
        <f t="shared" si="73"/>
        <v>12</v>
      </c>
      <c r="T881" s="30" t="s">
        <v>565</v>
      </c>
      <c r="U881" s="31">
        <f t="shared" si="74"/>
        <v>24</v>
      </c>
    </row>
    <row r="882" spans="2:22" x14ac:dyDescent="0.2">
      <c r="B882" s="51"/>
      <c r="C882" s="20" t="s">
        <v>611</v>
      </c>
      <c r="D882" s="52"/>
      <c r="E882" s="52"/>
      <c r="F882" s="19" t="s">
        <v>1203</v>
      </c>
      <c r="I882" s="30">
        <f>B$1592</f>
        <v>1983</v>
      </c>
      <c r="J882" s="30" t="str">
        <f>C$1592</f>
        <v>U.S. Open</v>
      </c>
      <c r="K882" s="30" t="str">
        <f>E$1592</f>
        <v>Q</v>
      </c>
      <c r="L882" s="30" t="str">
        <f>D$1592</f>
        <v>Hard</v>
      </c>
      <c r="M882" s="30" t="str">
        <f>$F$1592</f>
        <v>Lendl, Ivan</v>
      </c>
      <c r="N882" s="30" t="str">
        <f>$F$1593</f>
        <v>6-4, 6-4, 7-6 (?)</v>
      </c>
      <c r="O882" s="30">
        <v>3</v>
      </c>
      <c r="P882" s="30">
        <v>6</v>
      </c>
      <c r="Q882" s="30"/>
      <c r="R882" s="30"/>
      <c r="S882" s="30">
        <f t="shared" si="73"/>
        <v>9</v>
      </c>
      <c r="T882" s="30" t="s">
        <v>565</v>
      </c>
      <c r="U882" s="31">
        <f t="shared" si="74"/>
        <v>18</v>
      </c>
    </row>
    <row r="883" spans="2:22" x14ac:dyDescent="0.2">
      <c r="B883" s="51">
        <v>2007</v>
      </c>
      <c r="C883" s="19" t="s">
        <v>891</v>
      </c>
      <c r="D883" s="52" t="s">
        <v>585</v>
      </c>
      <c r="E883" s="52" t="s">
        <v>12</v>
      </c>
      <c r="F883" s="19" t="s">
        <v>874</v>
      </c>
      <c r="I883" s="30">
        <f>B$1594</f>
        <v>1983</v>
      </c>
      <c r="J883" s="30" t="str">
        <f>C$1594</f>
        <v>ATP Masters 1000 Series Cincinnati</v>
      </c>
      <c r="K883" s="30" t="str">
        <f>E$1594</f>
        <v>S</v>
      </c>
      <c r="L883" s="30" t="str">
        <f>D$1594</f>
        <v>Hard</v>
      </c>
      <c r="M883" s="30" t="str">
        <f>$F$1594</f>
        <v>Wilander, Mats</v>
      </c>
      <c r="N883" s="30" t="str">
        <f>$F$1595</f>
        <v>6-0, 6-3</v>
      </c>
      <c r="O883" s="30"/>
      <c r="P883" s="30"/>
      <c r="Q883" s="30">
        <v>9</v>
      </c>
      <c r="R883" s="30"/>
      <c r="S883" s="30">
        <f t="shared" si="73"/>
        <v>9</v>
      </c>
      <c r="T883" s="30"/>
      <c r="U883" s="31">
        <f t="shared" si="74"/>
        <v>9</v>
      </c>
    </row>
    <row r="884" spans="2:22" x14ac:dyDescent="0.2">
      <c r="B884" s="51"/>
      <c r="C884" s="20" t="s">
        <v>593</v>
      </c>
      <c r="D884" s="52"/>
      <c r="E884" s="52"/>
      <c r="F884" s="19" t="s">
        <v>1204</v>
      </c>
      <c r="I884" s="30">
        <f>B$1596</f>
        <v>1983</v>
      </c>
      <c r="J884" s="30" t="str">
        <f>C$1596</f>
        <v>Brussels</v>
      </c>
      <c r="K884" s="30" t="str">
        <f>E$1596</f>
        <v>S</v>
      </c>
      <c r="L884" s="30" t="str">
        <f>D$1596</f>
        <v>Carpet</v>
      </c>
      <c r="M884" s="30" t="str">
        <f>$F$1596</f>
        <v>Lendl, Ivan</v>
      </c>
      <c r="N884" s="30" t="str">
        <f>$F$1597</f>
        <v>7-6 (?), 7-6 (?)</v>
      </c>
      <c r="O884" s="30">
        <v>6</v>
      </c>
      <c r="P884" s="30"/>
      <c r="Q884" s="30">
        <v>9</v>
      </c>
      <c r="R884" s="30"/>
      <c r="S884" s="30">
        <f t="shared" si="73"/>
        <v>15</v>
      </c>
      <c r="T884" s="30"/>
      <c r="U884" s="31">
        <f t="shared" si="74"/>
        <v>15</v>
      </c>
    </row>
    <row r="885" spans="2:22" x14ac:dyDescent="0.2">
      <c r="B885" s="51">
        <v>2007</v>
      </c>
      <c r="C885" s="19" t="s">
        <v>602</v>
      </c>
      <c r="D885" s="52" t="s">
        <v>585</v>
      </c>
      <c r="E885" s="52" t="s">
        <v>12</v>
      </c>
      <c r="F885" s="19" t="s">
        <v>888</v>
      </c>
      <c r="I885" s="30">
        <f>B$1598</f>
        <v>1982</v>
      </c>
      <c r="J885" s="30" t="str">
        <f>C$1598</f>
        <v>Barcelona</v>
      </c>
      <c r="K885" s="30" t="str">
        <f>E$1598</f>
        <v>Q</v>
      </c>
      <c r="L885" s="30" t="str">
        <f>D$1598</f>
        <v>Clay</v>
      </c>
      <c r="M885" s="30" t="str">
        <f>$F$1598</f>
        <v>Wilander, Mats</v>
      </c>
      <c r="N885" s="30" t="str">
        <f>$F$1599</f>
        <v>7-6 (?), 6-1</v>
      </c>
      <c r="O885" s="30">
        <v>3</v>
      </c>
      <c r="P885" s="30">
        <v>6</v>
      </c>
      <c r="Q885" s="30"/>
      <c r="R885" s="30"/>
      <c r="S885" s="30">
        <f t="shared" si="73"/>
        <v>9</v>
      </c>
      <c r="T885" s="30"/>
      <c r="U885" s="31">
        <f t="shared" si="74"/>
        <v>9</v>
      </c>
    </row>
    <row r="886" spans="2:22" x14ac:dyDescent="0.2">
      <c r="B886" s="51"/>
      <c r="C886" s="20" t="s">
        <v>603</v>
      </c>
      <c r="D886" s="52"/>
      <c r="E886" s="52"/>
      <c r="F886" s="19" t="s">
        <v>984</v>
      </c>
      <c r="I886" s="30">
        <f>B$1600</f>
        <v>1982</v>
      </c>
      <c r="J886" s="30" t="str">
        <f>C$1600</f>
        <v>U.S. Open</v>
      </c>
      <c r="K886" s="30" t="str">
        <f>E$1600</f>
        <v>R16</v>
      </c>
      <c r="L886" s="30" t="str">
        <f>D$1600</f>
        <v>Hard</v>
      </c>
      <c r="M886" s="30" t="str">
        <f>$F$1600</f>
        <v>Lendl, Ivan</v>
      </c>
      <c r="N886" s="30" t="str">
        <f>$F$1601</f>
        <v>6-2, 6-2, 6-2</v>
      </c>
      <c r="O886" s="30"/>
      <c r="P886" s="30"/>
      <c r="Q886" s="30"/>
      <c r="R886" s="30"/>
      <c r="S886" s="30">
        <f t="shared" si="73"/>
        <v>0</v>
      </c>
      <c r="T886" s="30" t="s">
        <v>565</v>
      </c>
      <c r="U886" s="31">
        <f t="shared" si="74"/>
        <v>0</v>
      </c>
    </row>
    <row r="887" spans="2:22" x14ac:dyDescent="0.2">
      <c r="B887" s="51">
        <v>2006</v>
      </c>
      <c r="C887" s="19" t="s">
        <v>892</v>
      </c>
      <c r="D887" s="52" t="s">
        <v>582</v>
      </c>
      <c r="E887" s="52" t="s">
        <v>5</v>
      </c>
      <c r="F887" s="19" t="s">
        <v>874</v>
      </c>
      <c r="I887" s="30">
        <f>B$1602</f>
        <v>1982</v>
      </c>
      <c r="J887" s="30" t="str">
        <f>C$1602</f>
        <v>French Open</v>
      </c>
      <c r="K887" s="30" t="str">
        <f>E$1602</f>
        <v>R16</v>
      </c>
      <c r="L887" s="30" t="str">
        <f>D$1602</f>
        <v>Clay</v>
      </c>
      <c r="M887" s="30" t="str">
        <f>$F$1602</f>
        <v>Wilander, Mats</v>
      </c>
      <c r="N887" s="30" t="str">
        <f>$F$1603</f>
        <v>4-6, 7-5, 3-6, 6-4, 6-2</v>
      </c>
      <c r="O887" s="30"/>
      <c r="P887" s="30"/>
      <c r="Q887" s="30"/>
      <c r="R887" s="30"/>
      <c r="S887" s="30">
        <f t="shared" si="73"/>
        <v>0</v>
      </c>
      <c r="T887" s="30" t="s">
        <v>565</v>
      </c>
      <c r="U887" s="31">
        <f t="shared" si="74"/>
        <v>0</v>
      </c>
    </row>
    <row r="888" spans="2:22" x14ac:dyDescent="0.2">
      <c r="B888" s="51"/>
      <c r="C888" s="20" t="s">
        <v>883</v>
      </c>
      <c r="D888" s="52"/>
      <c r="E888" s="52"/>
      <c r="F888" s="19" t="s">
        <v>967</v>
      </c>
      <c r="V888" s="33">
        <f>SUM(U866:U887)</f>
        <v>291</v>
      </c>
    </row>
    <row r="889" spans="2:22" x14ac:dyDescent="0.2">
      <c r="B889" s="51">
        <v>2006</v>
      </c>
      <c r="C889" s="19" t="s">
        <v>597</v>
      </c>
      <c r="D889" s="52" t="s">
        <v>599</v>
      </c>
      <c r="E889" s="52" t="s">
        <v>12</v>
      </c>
      <c r="F889" s="19" t="s">
        <v>874</v>
      </c>
      <c r="I889" s="19" t="str">
        <f>B$1605</f>
        <v>John McEnroe vs. Mats Wilander (McEnroe led 7-6)</v>
      </c>
    </row>
    <row r="890" spans="2:22" x14ac:dyDescent="0.2">
      <c r="B890" s="51"/>
      <c r="C890" s="20" t="s">
        <v>598</v>
      </c>
      <c r="D890" s="52"/>
      <c r="E890" s="52"/>
      <c r="F890" s="19" t="s">
        <v>1205</v>
      </c>
      <c r="I890" s="30">
        <f>B$1606</f>
        <v>1989</v>
      </c>
      <c r="J890" s="30" t="str">
        <f>C$1606</f>
        <v>Wimbledon</v>
      </c>
      <c r="K890" s="30" t="str">
        <f>E$1606</f>
        <v>Q</v>
      </c>
      <c r="L890" s="30" t="str">
        <f>D$1606</f>
        <v>Grass</v>
      </c>
      <c r="M890" s="30" t="str">
        <f>$F$1606</f>
        <v>McEnroe, John</v>
      </c>
      <c r="N890" s="30" t="str">
        <f>$F$1607</f>
        <v>7-6 (?), 3-6, 6-3, 6-4</v>
      </c>
      <c r="O890" s="30">
        <v>3</v>
      </c>
      <c r="P890" s="30">
        <v>6</v>
      </c>
      <c r="Q890" s="30"/>
      <c r="R890" s="30"/>
      <c r="S890" s="30">
        <f t="shared" ref="S890" si="75">SUM(O890:R890)</f>
        <v>9</v>
      </c>
      <c r="T890" s="30" t="s">
        <v>565</v>
      </c>
      <c r="U890" s="31">
        <f t="shared" ref="U890" si="76">IF(T890="Yes",S890*2,S890)</f>
        <v>18</v>
      </c>
    </row>
    <row r="891" spans="2:22" x14ac:dyDescent="0.2">
      <c r="B891" s="51">
        <v>2006</v>
      </c>
      <c r="C891" s="19" t="s">
        <v>1057</v>
      </c>
      <c r="D891" s="52" t="s">
        <v>585</v>
      </c>
      <c r="E891" s="52" t="s">
        <v>12</v>
      </c>
      <c r="F891" s="19" t="s">
        <v>888</v>
      </c>
      <c r="I891" s="30">
        <f>B$1608</f>
        <v>1987</v>
      </c>
      <c r="J891" s="30" t="str">
        <f>C$1608</f>
        <v>ATP Masters 1000 Series Rome</v>
      </c>
      <c r="K891" s="30" t="str">
        <f>E$1608</f>
        <v>S</v>
      </c>
      <c r="L891" s="30" t="str">
        <f>D$1608</f>
        <v>Clay</v>
      </c>
      <c r="M891" s="30" t="str">
        <f>$F$1608</f>
        <v>Wilander, Mats</v>
      </c>
      <c r="N891" s="30" t="str">
        <f>$F$1609</f>
        <v>6-1, 6-3</v>
      </c>
      <c r="O891" s="30"/>
      <c r="P891" s="30"/>
      <c r="Q891" s="30">
        <v>9</v>
      </c>
      <c r="R891" s="30"/>
      <c r="S891" s="30">
        <f t="shared" ref="S891:S902" si="77">SUM(O891:R891)</f>
        <v>9</v>
      </c>
      <c r="T891" s="30"/>
      <c r="U891" s="31">
        <f t="shared" ref="U891:U902" si="78">IF(T891="Yes",S891*2,S891)</f>
        <v>9</v>
      </c>
    </row>
    <row r="892" spans="2:22" x14ac:dyDescent="0.2">
      <c r="B892" s="51"/>
      <c r="C892" s="20" t="s">
        <v>611</v>
      </c>
      <c r="D892" s="52"/>
      <c r="E892" s="52"/>
      <c r="F892" s="19" t="s">
        <v>1206</v>
      </c>
      <c r="I892" s="30">
        <f>B$1610</f>
        <v>1987</v>
      </c>
      <c r="J892" s="30" t="str">
        <f>C$1610</f>
        <v>Brussels</v>
      </c>
      <c r="K892" s="30" t="str">
        <f>E$1610</f>
        <v>F</v>
      </c>
      <c r="L892" s="30" t="str">
        <f>D$1610</f>
        <v>Carpet</v>
      </c>
      <c r="M892" s="30" t="str">
        <f>$F$1610</f>
        <v>Wilander, Mats</v>
      </c>
      <c r="N892" s="30" t="str">
        <f>$F$1611</f>
        <v>6-3, 6-4</v>
      </c>
      <c r="O892" s="30"/>
      <c r="P892" s="30"/>
      <c r="Q892" s="30"/>
      <c r="R892" s="30">
        <v>12</v>
      </c>
      <c r="S892" s="30">
        <f t="shared" si="77"/>
        <v>12</v>
      </c>
      <c r="T892" s="30"/>
      <c r="U892" s="31">
        <f t="shared" si="78"/>
        <v>12</v>
      </c>
    </row>
    <row r="893" spans="2:22" x14ac:dyDescent="0.2">
      <c r="B893" s="51">
        <v>2006</v>
      </c>
      <c r="C893" s="19" t="s">
        <v>628</v>
      </c>
      <c r="D893" s="52" t="s">
        <v>585</v>
      </c>
      <c r="E893" s="52" t="s">
        <v>12</v>
      </c>
      <c r="F893" s="19" t="s">
        <v>888</v>
      </c>
      <c r="I893" s="30">
        <f>B$1612</f>
        <v>1985</v>
      </c>
      <c r="J893" s="30" t="str">
        <f>C$1612</f>
        <v>U.S. Open</v>
      </c>
      <c r="K893" s="30" t="str">
        <f>E$1612</f>
        <v>S</v>
      </c>
      <c r="L893" s="30" t="str">
        <f>D$1612</f>
        <v>Hard</v>
      </c>
      <c r="M893" s="30" t="str">
        <f>$F$1612</f>
        <v>McEnroe, John</v>
      </c>
      <c r="N893" s="30" t="str">
        <f>$F$1613</f>
        <v>3-6, 6-4, 4-6, 6-3, 6-3</v>
      </c>
      <c r="O893" s="30"/>
      <c r="P893" s="30"/>
      <c r="Q893" s="30">
        <v>9</v>
      </c>
      <c r="R893" s="30"/>
      <c r="S893" s="30">
        <f t="shared" si="77"/>
        <v>9</v>
      </c>
      <c r="T893" s="30" t="s">
        <v>565</v>
      </c>
      <c r="U893" s="31">
        <f t="shared" si="78"/>
        <v>18</v>
      </c>
    </row>
    <row r="894" spans="2:22" x14ac:dyDescent="0.2">
      <c r="B894" s="51"/>
      <c r="C894" s="20" t="s">
        <v>619</v>
      </c>
      <c r="D894" s="52"/>
      <c r="E894" s="52"/>
      <c r="F894" s="19" t="s">
        <v>1207</v>
      </c>
      <c r="I894" s="30">
        <f>B$1614</f>
        <v>1985</v>
      </c>
      <c r="J894" s="30" t="str">
        <f>C$1614</f>
        <v>French Open</v>
      </c>
      <c r="K894" s="30" t="str">
        <f>E$1614</f>
        <v>S</v>
      </c>
      <c r="L894" s="30" t="str">
        <f>D$1614</f>
        <v>Clay</v>
      </c>
      <c r="M894" s="30" t="str">
        <f>$F$1614</f>
        <v>Wilander, Mats</v>
      </c>
      <c r="N894" s="30" t="str">
        <f>$F$1615</f>
        <v>6-1, 7-5, 7-5</v>
      </c>
      <c r="O894" s="30"/>
      <c r="P894" s="30"/>
      <c r="Q894" s="30">
        <v>9</v>
      </c>
      <c r="R894" s="30"/>
      <c r="S894" s="30">
        <f t="shared" si="77"/>
        <v>9</v>
      </c>
      <c r="T894" s="30" t="s">
        <v>565</v>
      </c>
      <c r="U894" s="31">
        <f t="shared" si="78"/>
        <v>18</v>
      </c>
    </row>
    <row r="895" spans="2:22" x14ac:dyDescent="0.2">
      <c r="B895" s="51">
        <v>2006</v>
      </c>
      <c r="C895" s="19" t="s">
        <v>602</v>
      </c>
      <c r="D895" s="52" t="s">
        <v>585</v>
      </c>
      <c r="E895" s="52" t="s">
        <v>12</v>
      </c>
      <c r="F895" s="19" t="s">
        <v>888</v>
      </c>
      <c r="I895" s="30">
        <f>B$1616</f>
        <v>1984</v>
      </c>
      <c r="J895" s="30" t="str">
        <f>C$1616</f>
        <v>Masters</v>
      </c>
      <c r="K895" s="30" t="str">
        <f>E$1616</f>
        <v>S</v>
      </c>
      <c r="L895" s="30" t="str">
        <f>D$1616</f>
        <v>Hard</v>
      </c>
      <c r="M895" s="30" t="str">
        <f>$F$1616</f>
        <v>McEnroe, John</v>
      </c>
      <c r="N895" s="30" t="str">
        <f>$F$1617</f>
        <v>6-1, 6-1</v>
      </c>
      <c r="O895" s="30"/>
      <c r="P895" s="30"/>
      <c r="Q895" s="30">
        <v>9</v>
      </c>
      <c r="R895" s="30"/>
      <c r="S895" s="30">
        <f t="shared" si="77"/>
        <v>9</v>
      </c>
      <c r="T895" s="30" t="s">
        <v>565</v>
      </c>
      <c r="U895" s="31">
        <f t="shared" si="78"/>
        <v>18</v>
      </c>
    </row>
    <row r="896" spans="2:22" x14ac:dyDescent="0.2">
      <c r="B896" s="51"/>
      <c r="C896" s="20" t="s">
        <v>603</v>
      </c>
      <c r="D896" s="52"/>
      <c r="E896" s="52"/>
      <c r="F896" s="19" t="s">
        <v>1208</v>
      </c>
      <c r="I896" s="30">
        <f>B$1618</f>
        <v>1984</v>
      </c>
      <c r="J896" s="30" t="str">
        <f>C$1618</f>
        <v>Davis Cup Final</v>
      </c>
      <c r="K896" s="30" t="str">
        <f>E$1618</f>
        <v>RR</v>
      </c>
      <c r="L896" s="30" t="str">
        <f>D$1618</f>
        <v>Clay</v>
      </c>
      <c r="M896" s="30" t="str">
        <f>$F$1618</f>
        <v>McEnroe, John</v>
      </c>
      <c r="N896" s="30" t="str">
        <f>$F$1619</f>
        <v>6-3, 5-7, 6-3</v>
      </c>
      <c r="O896" s="30"/>
      <c r="P896" s="30"/>
      <c r="Q896" s="30"/>
      <c r="R896" s="30"/>
      <c r="S896" s="30">
        <f t="shared" si="77"/>
        <v>0</v>
      </c>
      <c r="T896" s="30"/>
      <c r="U896" s="31">
        <f t="shared" si="78"/>
        <v>0</v>
      </c>
    </row>
    <row r="897" spans="2:22" x14ac:dyDescent="0.2">
      <c r="B897" s="51">
        <v>2006</v>
      </c>
      <c r="C897" s="19" t="s">
        <v>877</v>
      </c>
      <c r="D897" s="52" t="s">
        <v>582</v>
      </c>
      <c r="E897" s="52" t="s">
        <v>12</v>
      </c>
      <c r="F897" s="19" t="s">
        <v>888</v>
      </c>
      <c r="I897" s="30">
        <f>B$1620</f>
        <v>1984</v>
      </c>
      <c r="J897" s="30" t="str">
        <f>C$1620</f>
        <v>Stockholm</v>
      </c>
      <c r="K897" s="30" t="str">
        <f>E$1620</f>
        <v>F</v>
      </c>
      <c r="L897" s="30" t="str">
        <f>D$1620</f>
        <v>Hard</v>
      </c>
      <c r="M897" s="30" t="str">
        <f>$F$1620</f>
        <v>McEnroe, John</v>
      </c>
      <c r="N897" s="30" t="str">
        <f>$F$1621</f>
        <v>6-2, 3-6, 6-2</v>
      </c>
      <c r="O897" s="30"/>
      <c r="P897" s="30"/>
      <c r="Q897" s="30"/>
      <c r="R897" s="30">
        <v>12</v>
      </c>
      <c r="S897" s="30">
        <f t="shared" si="77"/>
        <v>12</v>
      </c>
      <c r="T897" s="30"/>
      <c r="U897" s="31">
        <f t="shared" si="78"/>
        <v>12</v>
      </c>
    </row>
    <row r="898" spans="2:22" x14ac:dyDescent="0.2">
      <c r="B898" s="51"/>
      <c r="C898" s="20" t="s">
        <v>878</v>
      </c>
      <c r="D898" s="52"/>
      <c r="E898" s="52"/>
      <c r="F898" s="19" t="s">
        <v>1050</v>
      </c>
      <c r="I898" s="30">
        <f>B$1622</f>
        <v>1983</v>
      </c>
      <c r="J898" s="30" t="str">
        <f>C$1622</f>
        <v>Masters</v>
      </c>
      <c r="K898" s="30" t="str">
        <f>E$1622</f>
        <v>S</v>
      </c>
      <c r="L898" s="30" t="str">
        <f>D$1622</f>
        <v>Hard</v>
      </c>
      <c r="M898" s="30" t="str">
        <f>$F$1622</f>
        <v>McEnroe, John</v>
      </c>
      <c r="N898" s="30" t="str">
        <f>$F$1623</f>
        <v>6-2, 6-4</v>
      </c>
      <c r="O898" s="30"/>
      <c r="P898" s="30"/>
      <c r="Q898" s="30">
        <v>9</v>
      </c>
      <c r="R898" s="30"/>
      <c r="S898" s="30">
        <f t="shared" si="77"/>
        <v>9</v>
      </c>
      <c r="T898" s="30" t="s">
        <v>565</v>
      </c>
      <c r="U898" s="31">
        <f t="shared" si="78"/>
        <v>18</v>
      </c>
    </row>
    <row r="899" spans="2:22" x14ac:dyDescent="0.2">
      <c r="B899" s="51">
        <v>2005</v>
      </c>
      <c r="C899" s="19" t="s">
        <v>1057</v>
      </c>
      <c r="D899" s="52" t="s">
        <v>585</v>
      </c>
      <c r="E899" s="52" t="s">
        <v>5</v>
      </c>
      <c r="F899" s="19" t="s">
        <v>888</v>
      </c>
      <c r="I899" s="30">
        <f>B$1624</f>
        <v>1983</v>
      </c>
      <c r="J899" s="30" t="str">
        <f>C$1624</f>
        <v>Australian Open</v>
      </c>
      <c r="K899" s="30" t="str">
        <f>E$1624</f>
        <v>S</v>
      </c>
      <c r="L899" s="30" t="str">
        <f>D$1624</f>
        <v>Hard</v>
      </c>
      <c r="M899" s="30" t="str">
        <f>$F$1624</f>
        <v>Wilander, Mats</v>
      </c>
      <c r="N899" s="30" t="str">
        <f>$F$1625</f>
        <v>4-6, 6-3, 6-4, 6-3</v>
      </c>
      <c r="O899" s="30"/>
      <c r="P899" s="30"/>
      <c r="Q899" s="30">
        <v>9</v>
      </c>
      <c r="R899" s="30"/>
      <c r="S899" s="30">
        <f t="shared" si="77"/>
        <v>9</v>
      </c>
      <c r="T899" s="30" t="s">
        <v>565</v>
      </c>
      <c r="U899" s="31">
        <f t="shared" si="78"/>
        <v>18</v>
      </c>
    </row>
    <row r="900" spans="2:22" x14ac:dyDescent="0.2">
      <c r="B900" s="51"/>
      <c r="C900" s="20" t="s">
        <v>611</v>
      </c>
      <c r="D900" s="52"/>
      <c r="E900" s="52"/>
      <c r="F900" s="19" t="s">
        <v>1209</v>
      </c>
      <c r="I900" s="30">
        <f>B$1626</f>
        <v>1983</v>
      </c>
      <c r="J900" s="30" t="str">
        <f>C$1626</f>
        <v>ATP Masters 1000 Series Cincinnati</v>
      </c>
      <c r="K900" s="30" t="str">
        <f>E$1626</f>
        <v>F</v>
      </c>
      <c r="L900" s="30" t="str">
        <f>D$1626</f>
        <v>Hard</v>
      </c>
      <c r="M900" s="30" t="str">
        <f>$F$1626</f>
        <v>Wilander, Mats</v>
      </c>
      <c r="N900" s="30" t="str">
        <f>$F$1627</f>
        <v>6-4, 6-4</v>
      </c>
      <c r="O900" s="30"/>
      <c r="P900" s="30"/>
      <c r="Q900" s="30"/>
      <c r="R900" s="30">
        <v>12</v>
      </c>
      <c r="S900" s="30">
        <f t="shared" si="77"/>
        <v>12</v>
      </c>
      <c r="T900" s="30"/>
      <c r="U900" s="31">
        <f t="shared" si="78"/>
        <v>12</v>
      </c>
    </row>
    <row r="901" spans="2:22" x14ac:dyDescent="0.2">
      <c r="B901" s="51">
        <v>2005</v>
      </c>
      <c r="C901" s="19" t="s">
        <v>608</v>
      </c>
      <c r="D901" s="52" t="s">
        <v>582</v>
      </c>
      <c r="E901" s="52" t="s">
        <v>12</v>
      </c>
      <c r="F901" s="19" t="s">
        <v>874</v>
      </c>
      <c r="I901" s="30">
        <f>B$1628</f>
        <v>1983</v>
      </c>
      <c r="J901" s="30" t="str">
        <f>C$1628</f>
        <v>French Open</v>
      </c>
      <c r="K901" s="30" t="str">
        <f>E$1628</f>
        <v>Q</v>
      </c>
      <c r="L901" s="30" t="str">
        <f>D$1628</f>
        <v>Clay</v>
      </c>
      <c r="M901" s="30" t="str">
        <f>$F$1628</f>
        <v>Wilander, Mats</v>
      </c>
      <c r="N901" s="30" t="str">
        <f>$F$1629</f>
        <v>1-6, 6-2, 6-4, 6-0</v>
      </c>
      <c r="O901" s="30"/>
      <c r="P901" s="30">
        <v>6</v>
      </c>
      <c r="Q901" s="30"/>
      <c r="R901" s="30"/>
      <c r="S901" s="30">
        <f t="shared" si="77"/>
        <v>6</v>
      </c>
      <c r="T901" s="30" t="s">
        <v>565</v>
      </c>
      <c r="U901" s="31">
        <f t="shared" si="78"/>
        <v>12</v>
      </c>
    </row>
    <row r="902" spans="2:22" x14ac:dyDescent="0.2">
      <c r="B902" s="51"/>
      <c r="C902" s="20" t="s">
        <v>609</v>
      </c>
      <c r="D902" s="52"/>
      <c r="E902" s="52"/>
      <c r="F902" s="19" t="s">
        <v>1210</v>
      </c>
      <c r="I902" s="30">
        <f>B$1630</f>
        <v>1982</v>
      </c>
      <c r="J902" s="30" t="str">
        <f>C$1630</f>
        <v>Davis Cup Quarterfinal</v>
      </c>
      <c r="K902" s="30" t="str">
        <f>E$1630</f>
        <v>RR</v>
      </c>
      <c r="L902" s="30" t="str">
        <f>D$1630</f>
        <v>Carpet</v>
      </c>
      <c r="M902" s="30" t="str">
        <f>$F$1630</f>
        <v>McEnroe, John</v>
      </c>
      <c r="N902" s="30" t="str">
        <f>$F$1631</f>
        <v>9-7, 6-2, 15-17, 3-6, 8-6</v>
      </c>
      <c r="O902" s="30">
        <v>6</v>
      </c>
      <c r="P902" s="30"/>
      <c r="Q902" s="30"/>
      <c r="R902" s="30"/>
      <c r="S902" s="30">
        <f t="shared" si="77"/>
        <v>6</v>
      </c>
      <c r="T902" s="30"/>
      <c r="U902" s="31">
        <f t="shared" si="78"/>
        <v>6</v>
      </c>
    </row>
    <row r="903" spans="2:22" x14ac:dyDescent="0.2">
      <c r="B903" s="51">
        <v>2004</v>
      </c>
      <c r="C903" s="19" t="s">
        <v>608</v>
      </c>
      <c r="D903" s="52" t="s">
        <v>582</v>
      </c>
      <c r="E903" s="52" t="s">
        <v>9</v>
      </c>
      <c r="F903" s="19" t="s">
        <v>888</v>
      </c>
      <c r="V903" s="33">
        <f>SUM(U890:U902)</f>
        <v>171</v>
      </c>
    </row>
    <row r="904" spans="2:22" x14ac:dyDescent="0.2">
      <c r="B904" s="51"/>
      <c r="C904" s="20" t="s">
        <v>609</v>
      </c>
      <c r="D904" s="52"/>
      <c r="E904" s="52"/>
      <c r="F904" s="19" t="s">
        <v>1000</v>
      </c>
      <c r="I904" s="19" t="str">
        <f>B$1635</f>
        <v>Andre Agassi vs. Mats Wilander (Agassi led 5-2)</v>
      </c>
    </row>
    <row r="905" spans="2:22" x14ac:dyDescent="0.2">
      <c r="I905" s="30">
        <f>B$1636</f>
        <v>1995</v>
      </c>
      <c r="J905" s="30" t="str">
        <f>C$1636</f>
        <v>Davis Cup Semifinal</v>
      </c>
      <c r="K905" s="30" t="str">
        <f>E$1636</f>
        <v>RR</v>
      </c>
      <c r="L905" s="30" t="str">
        <f>D$1636</f>
        <v>Hard</v>
      </c>
      <c r="M905" s="30" t="str">
        <f>$F$1636</f>
        <v>Agassi, Andre</v>
      </c>
      <c r="N905" s="30" t="str">
        <f>$F$1637</f>
        <v>7-6 (5), 6-2, 6-2</v>
      </c>
      <c r="O905" s="30">
        <v>3</v>
      </c>
      <c r="P905" s="30"/>
      <c r="Q905" s="30"/>
      <c r="R905" s="30"/>
      <c r="S905" s="30">
        <f t="shared" ref="S905" si="79">SUM(O905:R905)</f>
        <v>3</v>
      </c>
      <c r="T905" s="30"/>
      <c r="U905" s="31">
        <f t="shared" ref="U905" si="80">IF(T905="Yes",S905*2,S905)</f>
        <v>3</v>
      </c>
    </row>
    <row r="906" spans="2:22" x14ac:dyDescent="0.2">
      <c r="I906" s="30">
        <f>B$1638</f>
        <v>1995</v>
      </c>
      <c r="J906" s="30" t="str">
        <f>C$1638</f>
        <v>New Haven</v>
      </c>
      <c r="K906" s="30" t="str">
        <f>E$1638</f>
        <v>S</v>
      </c>
      <c r="L906" s="30" t="str">
        <f>D$1638</f>
        <v>Hard</v>
      </c>
      <c r="M906" s="30" t="str">
        <f>$F$1638</f>
        <v>Agassi, Andre</v>
      </c>
      <c r="N906" s="30" t="str">
        <f>$F$1639</f>
        <v>6-3, 6-3</v>
      </c>
      <c r="O906" s="30"/>
      <c r="P906" s="30"/>
      <c r="Q906" s="30">
        <v>9</v>
      </c>
      <c r="R906" s="30"/>
      <c r="S906" s="30">
        <f t="shared" ref="S906:S911" si="81">SUM(O906:R906)</f>
        <v>9</v>
      </c>
      <c r="T906" s="30"/>
      <c r="U906" s="31">
        <f t="shared" ref="U906:U911" si="82">IF(T906="Yes",S906*2,S906)</f>
        <v>9</v>
      </c>
    </row>
    <row r="907" spans="2:22" x14ac:dyDescent="0.2">
      <c r="B907" s="19" t="s">
        <v>1211</v>
      </c>
      <c r="I907" s="30">
        <f>B$1640</f>
        <v>1995</v>
      </c>
      <c r="J907" s="30" t="str">
        <f>C$1640</f>
        <v>ATP Masters Series 1000 Canada</v>
      </c>
      <c r="K907" s="30" t="str">
        <f>E$1640</f>
        <v>S</v>
      </c>
      <c r="L907" s="30" t="str">
        <f>D$1640</f>
        <v>Hard</v>
      </c>
      <c r="M907" s="30" t="str">
        <f>$F$1640</f>
        <v>Agassi, Andre</v>
      </c>
      <c r="N907" s="30" t="str">
        <f>$F$1641</f>
        <v>6-2, 6-0</v>
      </c>
      <c r="O907" s="30"/>
      <c r="P907" s="30"/>
      <c r="Q907" s="30">
        <v>9</v>
      </c>
      <c r="R907" s="30"/>
      <c r="S907" s="30">
        <f t="shared" si="81"/>
        <v>9</v>
      </c>
      <c r="T907" s="30"/>
      <c r="U907" s="31">
        <f t="shared" si="82"/>
        <v>9</v>
      </c>
    </row>
    <row r="908" spans="2:22" x14ac:dyDescent="0.2">
      <c r="B908" s="51">
        <v>2015</v>
      </c>
      <c r="C908" s="19" t="s">
        <v>880</v>
      </c>
      <c r="D908" s="52" t="s">
        <v>582</v>
      </c>
      <c r="E908" s="52" t="s">
        <v>5</v>
      </c>
      <c r="F908" s="19" t="s">
        <v>874</v>
      </c>
      <c r="I908" s="30">
        <f>B$1642</f>
        <v>1995</v>
      </c>
      <c r="J908" s="30" t="str">
        <f>C$1642</f>
        <v>ATP Masters Series 1000 Indian Wells</v>
      </c>
      <c r="K908" s="30" t="str">
        <f>E$1642</f>
        <v>R32</v>
      </c>
      <c r="L908" s="30" t="str">
        <f>D$1642</f>
        <v>Hard</v>
      </c>
      <c r="M908" s="30" t="str">
        <f>$F$1642</f>
        <v>Agassi, Andre</v>
      </c>
      <c r="N908" s="30" t="str">
        <f>$F$1643</f>
        <v>6-0, 6-2</v>
      </c>
      <c r="O908" s="30"/>
      <c r="P908" s="30"/>
      <c r="Q908" s="30"/>
      <c r="R908" s="30"/>
      <c r="S908" s="30">
        <f t="shared" si="81"/>
        <v>0</v>
      </c>
      <c r="T908" s="30"/>
      <c r="U908" s="31">
        <f t="shared" si="82"/>
        <v>0</v>
      </c>
    </row>
    <row r="909" spans="2:22" x14ac:dyDescent="0.2">
      <c r="B909" s="51"/>
      <c r="C909" s="27" t="s">
        <v>596</v>
      </c>
      <c r="D909" s="52"/>
      <c r="E909" s="52"/>
      <c r="F909" s="19" t="s">
        <v>1213</v>
      </c>
      <c r="I909" s="30">
        <f>B$1644</f>
        <v>1994</v>
      </c>
      <c r="J909" s="30" t="str">
        <f>C$1644</f>
        <v>French Open</v>
      </c>
      <c r="K909" s="30" t="str">
        <f>E$1644</f>
        <v>R128</v>
      </c>
      <c r="L909" s="30" t="str">
        <f>D$1644</f>
        <v>Clay</v>
      </c>
      <c r="M909" s="30" t="str">
        <f>$F$1644</f>
        <v>Agassi, Andre</v>
      </c>
      <c r="N909" s="30" t="str">
        <f>$F$1645</f>
        <v>6-2, 7-5, 6-1</v>
      </c>
      <c r="O909" s="30"/>
      <c r="P909" s="30"/>
      <c r="Q909" s="30"/>
      <c r="R909" s="30"/>
      <c r="S909" s="30">
        <f t="shared" si="81"/>
        <v>0</v>
      </c>
      <c r="T909" s="30" t="s">
        <v>565</v>
      </c>
      <c r="U909" s="31">
        <f t="shared" si="82"/>
        <v>0</v>
      </c>
    </row>
    <row r="910" spans="2:22" x14ac:dyDescent="0.2">
      <c r="B910" s="51">
        <v>2015</v>
      </c>
      <c r="C910" s="19" t="s">
        <v>597</v>
      </c>
      <c r="D910" s="52" t="s">
        <v>599</v>
      </c>
      <c r="E910" s="52" t="s">
        <v>5</v>
      </c>
      <c r="F910" s="19" t="s">
        <v>874</v>
      </c>
      <c r="I910" s="30">
        <f>B$1646</f>
        <v>1988</v>
      </c>
      <c r="J910" s="30" t="str">
        <f>C$1646</f>
        <v>French Open</v>
      </c>
      <c r="K910" s="30" t="str">
        <f>E$1646</f>
        <v>S</v>
      </c>
      <c r="L910" s="30" t="str">
        <f>D$1646</f>
        <v>Clay</v>
      </c>
      <c r="M910" s="30" t="str">
        <f>$F$1646</f>
        <v>Wilander, Mats</v>
      </c>
      <c r="N910" s="30" t="str">
        <f>$F$1647</f>
        <v>4-6, 6-2, 7-5, 5-7, 6-0</v>
      </c>
      <c r="O910" s="30"/>
      <c r="P910" s="30"/>
      <c r="Q910" s="30">
        <v>9</v>
      </c>
      <c r="R910" s="30"/>
      <c r="S910" s="30">
        <f t="shared" si="81"/>
        <v>9</v>
      </c>
      <c r="T910" s="30" t="s">
        <v>565</v>
      </c>
      <c r="U910" s="31">
        <f t="shared" si="82"/>
        <v>18</v>
      </c>
    </row>
    <row r="911" spans="2:22" x14ac:dyDescent="0.2">
      <c r="B911" s="51"/>
      <c r="C911" s="19" t="s">
        <v>882</v>
      </c>
      <c r="D911" s="52"/>
      <c r="E911" s="52"/>
      <c r="F911" s="19" t="s">
        <v>1212</v>
      </c>
      <c r="I911" s="30">
        <f>B$1648</f>
        <v>1986</v>
      </c>
      <c r="J911" s="30" t="str">
        <f>C$1648</f>
        <v>La Quinta</v>
      </c>
      <c r="K911" s="30" t="str">
        <f>E$1648</f>
        <v>R32</v>
      </c>
      <c r="L911" s="30" t="str">
        <f>D$1648</f>
        <v>Hard</v>
      </c>
      <c r="M911" s="30" t="str">
        <f>$F$1648</f>
        <v>Wilander, Mats</v>
      </c>
      <c r="N911" s="30" t="str">
        <f>$F$1649</f>
        <v>6-1, 6-1</v>
      </c>
      <c r="O911" s="30"/>
      <c r="P911" s="30"/>
      <c r="Q911" s="30"/>
      <c r="R911" s="30"/>
      <c r="S911" s="30">
        <f t="shared" si="81"/>
        <v>0</v>
      </c>
      <c r="T911" s="30"/>
      <c r="U911" s="31">
        <f t="shared" si="82"/>
        <v>0</v>
      </c>
    </row>
    <row r="912" spans="2:22" x14ac:dyDescent="0.2">
      <c r="B912" s="51">
        <v>2014</v>
      </c>
      <c r="C912" s="19" t="s">
        <v>869</v>
      </c>
      <c r="D912" s="52" t="s">
        <v>582</v>
      </c>
      <c r="E912" s="52" t="s">
        <v>594</v>
      </c>
      <c r="F912" s="19" t="s">
        <v>874</v>
      </c>
      <c r="V912" s="33">
        <f>SUM(U905:U911)</f>
        <v>39</v>
      </c>
    </row>
    <row r="913" spans="2:21" x14ac:dyDescent="0.2">
      <c r="B913" s="51"/>
      <c r="C913" s="20" t="s">
        <v>870</v>
      </c>
      <c r="D913" s="52"/>
      <c r="E913" s="52"/>
      <c r="F913" s="19" t="s">
        <v>1214</v>
      </c>
      <c r="I913" s="19" t="str">
        <f>B$1656</f>
        <v>Rod Laver vs. Ken Rosewall (Laver led, 13-7)</v>
      </c>
    </row>
    <row r="914" spans="2:21" x14ac:dyDescent="0.2">
      <c r="B914" s="51">
        <v>2014</v>
      </c>
      <c r="C914" s="19" t="s">
        <v>880</v>
      </c>
      <c r="D914" s="52" t="s">
        <v>582</v>
      </c>
      <c r="E914" s="52" t="s">
        <v>17</v>
      </c>
      <c r="F914" s="19" t="s">
        <v>874</v>
      </c>
      <c r="I914" s="30">
        <f>B$1657</f>
        <v>1976</v>
      </c>
      <c r="J914" s="30" t="str">
        <f>C$1657</f>
        <v>Houston World Champtionship Tennis (WCT)</v>
      </c>
      <c r="K914" s="30" t="str">
        <f>E$1657</f>
        <v>R16</v>
      </c>
      <c r="L914" s="30" t="str">
        <f>D$1657</f>
        <v>Clay</v>
      </c>
      <c r="M914" s="30" t="str">
        <f>$F$1657</f>
        <v>Rosewall, Ken</v>
      </c>
      <c r="N914" s="30" t="str">
        <f>$F$1658</f>
        <v>3-6, 6-4, 6-3</v>
      </c>
      <c r="O914" s="30"/>
      <c r="P914" s="30"/>
      <c r="Q914" s="30"/>
      <c r="R914" s="30"/>
      <c r="S914" s="30">
        <f t="shared" ref="S914" si="83">SUM(O914:R914)</f>
        <v>0</v>
      </c>
      <c r="T914" s="30"/>
      <c r="U914" s="31">
        <f t="shared" ref="U914" si="84">IF(T914="Yes",S914*2,S914)</f>
        <v>0</v>
      </c>
    </row>
    <row r="915" spans="2:21" x14ac:dyDescent="0.2">
      <c r="B915" s="51"/>
      <c r="C915" s="20" t="s">
        <v>596</v>
      </c>
      <c r="D915" s="52"/>
      <c r="E915" s="52"/>
      <c r="F915" s="19" t="s">
        <v>1118</v>
      </c>
      <c r="I915" s="30">
        <f>B$1659</f>
        <v>1976</v>
      </c>
      <c r="J915" s="30" t="str">
        <f>C$1659</f>
        <v>WCT Challenge Cup</v>
      </c>
      <c r="K915" s="30" t="str">
        <f>E$1659</f>
        <v>RR</v>
      </c>
      <c r="L915" s="30" t="str">
        <f>D$1659</f>
        <v>Hard</v>
      </c>
      <c r="M915" s="30" t="str">
        <f>$F$1659</f>
        <v>Rosewall, Ken</v>
      </c>
      <c r="N915" s="30" t="str">
        <f>$F$1660</f>
        <v>6-4, 6-1, 6-3</v>
      </c>
      <c r="O915" s="30"/>
      <c r="P915" s="30"/>
      <c r="Q915" s="30"/>
      <c r="R915" s="30"/>
      <c r="S915" s="30">
        <f t="shared" ref="S915:S933" si="85">SUM(O915:R915)</f>
        <v>0</v>
      </c>
      <c r="T915" s="30"/>
      <c r="U915" s="31">
        <f t="shared" ref="U915:U933" si="86">IF(T915="Yes",S915*2,S915)</f>
        <v>0</v>
      </c>
    </row>
    <row r="916" spans="2:21" x14ac:dyDescent="0.2">
      <c r="B916" s="51">
        <v>2014</v>
      </c>
      <c r="C916" s="19" t="s">
        <v>590</v>
      </c>
      <c r="D916" s="52" t="s">
        <v>582</v>
      </c>
      <c r="E916" s="52" t="s">
        <v>17</v>
      </c>
      <c r="F916" s="19" t="s">
        <v>874</v>
      </c>
      <c r="I916" s="30">
        <f>B$1661</f>
        <v>1973</v>
      </c>
      <c r="J916" s="30" t="str">
        <f>C$1661</f>
        <v>Sydney Indoor</v>
      </c>
      <c r="K916" s="30" t="str">
        <f>E$1661</f>
        <v>S</v>
      </c>
      <c r="L916" s="30" t="str">
        <f>D$1661</f>
        <v>Hard</v>
      </c>
      <c r="M916" s="30" t="str">
        <f>$F$1661</f>
        <v>Laver, Rod</v>
      </c>
      <c r="N916" s="30" t="str">
        <f>$F$1662</f>
        <v>6-4, 3-6, 8-6</v>
      </c>
      <c r="O916" s="30">
        <v>3</v>
      </c>
      <c r="P916" s="30"/>
      <c r="Q916" s="30">
        <v>9</v>
      </c>
      <c r="R916" s="30"/>
      <c r="S916" s="30">
        <f t="shared" si="85"/>
        <v>12</v>
      </c>
      <c r="T916" s="30"/>
      <c r="U916" s="31">
        <f t="shared" si="86"/>
        <v>12</v>
      </c>
    </row>
    <row r="917" spans="2:21" x14ac:dyDescent="0.2">
      <c r="B917" s="51"/>
      <c r="C917" s="20" t="s">
        <v>591</v>
      </c>
      <c r="D917" s="52"/>
      <c r="E917" s="52"/>
      <c r="F917" s="19" t="s">
        <v>1215</v>
      </c>
      <c r="I917" s="30">
        <f>B$1663</f>
        <v>1972</v>
      </c>
      <c r="J917" s="30" t="str">
        <f>C$1663</f>
        <v>Dallas WCT</v>
      </c>
      <c r="K917" s="30" t="str">
        <f>E$1663</f>
        <v>F</v>
      </c>
      <c r="L917" s="30" t="str">
        <f>D$1663</f>
        <v>Carpet</v>
      </c>
      <c r="M917" s="30" t="str">
        <f>$F$1663</f>
        <v>Rosewall, Ken</v>
      </c>
      <c r="N917" s="30" t="str">
        <f>$F$1664</f>
        <v>4-6, 6-0, 6-3, 6-7 (?), 7-6 (5)</v>
      </c>
      <c r="O917" s="30">
        <v>6</v>
      </c>
      <c r="P917" s="30"/>
      <c r="Q917" s="30"/>
      <c r="R917" s="30">
        <v>12</v>
      </c>
      <c r="S917" s="30">
        <f t="shared" si="85"/>
        <v>18</v>
      </c>
      <c r="T917" s="30"/>
      <c r="U917" s="31">
        <f t="shared" si="86"/>
        <v>18</v>
      </c>
    </row>
    <row r="918" spans="2:21" x14ac:dyDescent="0.2">
      <c r="B918" s="51">
        <v>2013</v>
      </c>
      <c r="C918" s="19" t="s">
        <v>590</v>
      </c>
      <c r="D918" s="52" t="s">
        <v>582</v>
      </c>
      <c r="E918" s="52" t="s">
        <v>5</v>
      </c>
      <c r="F918" s="19" t="s">
        <v>893</v>
      </c>
      <c r="I918" s="30">
        <f>B$1665</f>
        <v>1972</v>
      </c>
      <c r="J918" s="30" t="str">
        <f>C$1665</f>
        <v>Houston WCT</v>
      </c>
      <c r="K918" s="30" t="str">
        <f>E$1665</f>
        <v>F</v>
      </c>
      <c r="L918" s="30" t="str">
        <f>D$1665</f>
        <v>Carpet</v>
      </c>
      <c r="M918" s="30" t="str">
        <f>$F$1665</f>
        <v>Laver, Rod</v>
      </c>
      <c r="N918" s="30" t="str">
        <f>$F$1666</f>
        <v>6-2, 6-4</v>
      </c>
      <c r="O918" s="30"/>
      <c r="P918" s="30"/>
      <c r="Q918" s="30"/>
      <c r="R918" s="30">
        <v>12</v>
      </c>
      <c r="S918" s="30">
        <f t="shared" si="85"/>
        <v>12</v>
      </c>
      <c r="T918" s="30"/>
      <c r="U918" s="31">
        <f t="shared" si="86"/>
        <v>12</v>
      </c>
    </row>
    <row r="919" spans="2:21" x14ac:dyDescent="0.2">
      <c r="B919" s="51"/>
      <c r="C919" s="20" t="s">
        <v>591</v>
      </c>
      <c r="D919" s="52"/>
      <c r="E919" s="52"/>
      <c r="F919" s="19" t="s">
        <v>1216</v>
      </c>
      <c r="I919" s="30">
        <f>B$1667</f>
        <v>1972</v>
      </c>
      <c r="J919" s="30" t="str">
        <f>C$1667</f>
        <v>Toronto WCT</v>
      </c>
      <c r="K919" s="30" t="str">
        <f>E$1667</f>
        <v>F</v>
      </c>
      <c r="L919" s="30" t="str">
        <f>D$1667</f>
        <v>Carpet</v>
      </c>
      <c r="M919" s="30" t="str">
        <f>$F$1667</f>
        <v>Laver, Rod</v>
      </c>
      <c r="N919" s="30" t="str">
        <f>$F$1668</f>
        <v>6-1, 6-4</v>
      </c>
      <c r="O919" s="30"/>
      <c r="P919" s="30"/>
      <c r="Q919" s="30"/>
      <c r="R919" s="30">
        <v>12</v>
      </c>
      <c r="S919" s="30">
        <f t="shared" si="85"/>
        <v>12</v>
      </c>
      <c r="T919" s="30"/>
      <c r="U919" s="31">
        <f t="shared" si="86"/>
        <v>12</v>
      </c>
    </row>
    <row r="920" spans="2:21" x14ac:dyDescent="0.2">
      <c r="B920" s="51">
        <v>2012</v>
      </c>
      <c r="C920" s="19" t="s">
        <v>869</v>
      </c>
      <c r="D920" s="52" t="s">
        <v>582</v>
      </c>
      <c r="E920" s="52" t="s">
        <v>5</v>
      </c>
      <c r="F920" s="19" t="s">
        <v>874</v>
      </c>
      <c r="I920" s="30">
        <f>B$1669</f>
        <v>1972</v>
      </c>
      <c r="J920" s="30" t="str">
        <f>C$1669</f>
        <v>Philadelphia WCT</v>
      </c>
      <c r="K920" s="30" t="str">
        <f>E$1669</f>
        <v>F</v>
      </c>
      <c r="L920" s="30" t="str">
        <f>D$1669</f>
        <v>Hard</v>
      </c>
      <c r="M920" s="30" t="str">
        <f>$F$1669</f>
        <v>Laver, Rod</v>
      </c>
      <c r="N920" s="30" t="str">
        <f>$F$1670</f>
        <v>4-6, 6-2, 6-2, 6-2</v>
      </c>
      <c r="O920" s="30"/>
      <c r="P920" s="30"/>
      <c r="Q920" s="30"/>
      <c r="R920" s="30">
        <v>12</v>
      </c>
      <c r="S920" s="30">
        <f t="shared" si="85"/>
        <v>12</v>
      </c>
      <c r="T920" s="30"/>
      <c r="U920" s="31">
        <f t="shared" si="86"/>
        <v>12</v>
      </c>
    </row>
    <row r="921" spans="2:21" x14ac:dyDescent="0.2">
      <c r="B921" s="51"/>
      <c r="C921" s="20" t="s">
        <v>870</v>
      </c>
      <c r="D921" s="52"/>
      <c r="E921" s="52"/>
      <c r="F921" s="19" t="s">
        <v>1217</v>
      </c>
      <c r="I921" s="30">
        <f>B$1671</f>
        <v>1971</v>
      </c>
      <c r="J921" s="30" t="str">
        <f>C$1671</f>
        <v>Dallas WCT</v>
      </c>
      <c r="K921" s="30" t="str">
        <f>E$1671</f>
        <v>F</v>
      </c>
      <c r="L921" s="30" t="str">
        <f>D$1671</f>
        <v>Carpet</v>
      </c>
      <c r="M921" s="30" t="str">
        <f>$F$1671</f>
        <v>Rosewall, Ken</v>
      </c>
      <c r="N921" s="30" t="str">
        <f>$F$1672</f>
        <v>6-4, 1-6, 7-6 (?), 7-6 (?)</v>
      </c>
      <c r="O921" s="30">
        <v>6</v>
      </c>
      <c r="P921" s="30"/>
      <c r="Q921" s="30"/>
      <c r="R921" s="30">
        <v>12</v>
      </c>
      <c r="S921" s="30">
        <f t="shared" si="85"/>
        <v>18</v>
      </c>
      <c r="T921" s="30"/>
      <c r="U921" s="31">
        <f t="shared" si="86"/>
        <v>18</v>
      </c>
    </row>
    <row r="922" spans="2:21" x14ac:dyDescent="0.2">
      <c r="B922" s="51">
        <v>2012</v>
      </c>
      <c r="C922" s="19" t="s">
        <v>872</v>
      </c>
      <c r="D922" s="52" t="s">
        <v>582</v>
      </c>
      <c r="E922" s="52" t="s">
        <v>5</v>
      </c>
      <c r="F922" s="19" t="s">
        <v>893</v>
      </c>
      <c r="I922" s="30">
        <f>B$1673</f>
        <v>1971</v>
      </c>
      <c r="J922" s="30" t="str">
        <f>C$1673</f>
        <v>Berkeley</v>
      </c>
      <c r="K922" s="30" t="str">
        <f>E$1673</f>
        <v>F</v>
      </c>
      <c r="L922" s="30" t="str">
        <f>D$1673</f>
        <v>Hard</v>
      </c>
      <c r="M922" s="30" t="str">
        <f>$F$1673</f>
        <v>Laver, Rod</v>
      </c>
      <c r="N922" s="30" t="str">
        <f>$F$1674</f>
        <v>6-4, 6-4, 7-6 (?)</v>
      </c>
      <c r="O922" s="30">
        <v>3</v>
      </c>
      <c r="P922" s="30"/>
      <c r="Q922" s="30"/>
      <c r="R922" s="30">
        <v>12</v>
      </c>
      <c r="S922" s="30">
        <f t="shared" si="85"/>
        <v>15</v>
      </c>
      <c r="T922" s="30"/>
      <c r="U922" s="31">
        <f t="shared" si="86"/>
        <v>15</v>
      </c>
    </row>
    <row r="923" spans="2:21" x14ac:dyDescent="0.2">
      <c r="B923" s="51"/>
      <c r="C923" s="20" t="s">
        <v>873</v>
      </c>
      <c r="D923" s="52"/>
      <c r="E923" s="52"/>
      <c r="F923" s="19" t="s">
        <v>984</v>
      </c>
      <c r="I923" s="30">
        <f>B$1675</f>
        <v>1971</v>
      </c>
      <c r="J923" s="30" t="str">
        <f>C$1675</f>
        <v>Fort Worth WCT</v>
      </c>
      <c r="K923" s="30" t="str">
        <f>E$1675</f>
        <v>Q</v>
      </c>
      <c r="L923" s="30" t="str">
        <f>D$1675</f>
        <v>Hard</v>
      </c>
      <c r="M923" s="30" t="str">
        <f>$F$1675</f>
        <v>Laver, Rod</v>
      </c>
      <c r="N923" s="30" t="str">
        <f>$F$1676</f>
        <v>7-5, 5-7, 6-2</v>
      </c>
      <c r="O923" s="30"/>
      <c r="P923" s="30">
        <v>6</v>
      </c>
      <c r="Q923" s="30"/>
      <c r="R923" s="30"/>
      <c r="S923" s="30">
        <f t="shared" si="85"/>
        <v>6</v>
      </c>
      <c r="T923" s="30"/>
      <c r="U923" s="31">
        <f t="shared" si="86"/>
        <v>6</v>
      </c>
    </row>
    <row r="924" spans="2:21" x14ac:dyDescent="0.2">
      <c r="B924" s="51">
        <v>2012</v>
      </c>
      <c r="C924" s="19" t="s">
        <v>894</v>
      </c>
      <c r="D924" s="52" t="s">
        <v>599</v>
      </c>
      <c r="E924" s="52" t="s">
        <v>12</v>
      </c>
      <c r="F924" s="19" t="s">
        <v>893</v>
      </c>
      <c r="I924" s="30">
        <f>B$1677</f>
        <v>1971</v>
      </c>
      <c r="J924" s="30" t="str">
        <f>C$1677</f>
        <v>Washington WCT</v>
      </c>
      <c r="K924" s="30" t="str">
        <f>E$1677</f>
        <v>R16</v>
      </c>
      <c r="L924" s="30" t="str">
        <f>D$1677</f>
        <v>Hard</v>
      </c>
      <c r="M924" s="30" t="str">
        <f>$F$1677</f>
        <v>Rosewall, Ken</v>
      </c>
      <c r="N924" s="30" t="str">
        <f>$F$1678</f>
        <v>5-7, 6-3, 6-1</v>
      </c>
      <c r="O924" s="30"/>
      <c r="P924" s="30"/>
      <c r="Q924" s="30"/>
      <c r="R924" s="30"/>
      <c r="S924" s="30">
        <f t="shared" si="85"/>
        <v>0</v>
      </c>
      <c r="T924" s="30"/>
      <c r="U924" s="31">
        <f t="shared" si="86"/>
        <v>0</v>
      </c>
    </row>
    <row r="925" spans="2:21" x14ac:dyDescent="0.2">
      <c r="B925" s="51"/>
      <c r="C925" s="20" t="s">
        <v>870</v>
      </c>
      <c r="D925" s="52"/>
      <c r="E925" s="52"/>
      <c r="F925" s="19" t="s">
        <v>895</v>
      </c>
      <c r="I925" s="30">
        <f>B$1679</f>
        <v>1970</v>
      </c>
      <c r="J925" s="30" t="str">
        <f>C$1679</f>
        <v>Masters</v>
      </c>
      <c r="K925" s="30" t="str">
        <f>E$1679</f>
        <v>RR</v>
      </c>
      <c r="L925" s="30" t="str">
        <f>D$1679</f>
        <v>Hard</v>
      </c>
      <c r="M925" s="30" t="str">
        <f>$F$1679</f>
        <v>Laver, Rod</v>
      </c>
      <c r="N925" s="30" t="str">
        <f>$F$1680</f>
        <v>5-6, 6-3, 6-5</v>
      </c>
      <c r="O925" s="30"/>
      <c r="P925" s="30"/>
      <c r="Q925" s="30"/>
      <c r="R925" s="30"/>
      <c r="S925" s="30">
        <f t="shared" si="85"/>
        <v>0</v>
      </c>
      <c r="T925" s="30" t="s">
        <v>565</v>
      </c>
      <c r="U925" s="31">
        <f t="shared" si="86"/>
        <v>0</v>
      </c>
    </row>
    <row r="926" spans="2:21" x14ac:dyDescent="0.2">
      <c r="B926" s="51">
        <v>2012</v>
      </c>
      <c r="C926" s="19" t="s">
        <v>597</v>
      </c>
      <c r="D926" s="52" t="s">
        <v>599</v>
      </c>
      <c r="E926" s="52" t="s">
        <v>12</v>
      </c>
      <c r="F926" s="19" t="s">
        <v>874</v>
      </c>
      <c r="I926" s="30">
        <f>B$1681</f>
        <v>1970</v>
      </c>
      <c r="J926" s="30" t="str">
        <f>C$1681</f>
        <v>Louisville</v>
      </c>
      <c r="K926" s="30" t="str">
        <f>E$1681</f>
        <v>S</v>
      </c>
      <c r="L926" s="30" t="str">
        <f>D$1681</f>
        <v>Hard</v>
      </c>
      <c r="M926" s="30" t="str">
        <f>$F$1681</f>
        <v>Laver, Rod</v>
      </c>
      <c r="N926" s="30" t="str">
        <f>$F$1682</f>
        <v>6-4, 1-6, 6-1</v>
      </c>
      <c r="O926" s="30"/>
      <c r="P926" s="30"/>
      <c r="Q926" s="30">
        <v>9</v>
      </c>
      <c r="R926" s="30"/>
      <c r="S926" s="30">
        <f t="shared" si="85"/>
        <v>9</v>
      </c>
      <c r="T926" s="30"/>
      <c r="U926" s="31">
        <f t="shared" si="86"/>
        <v>9</v>
      </c>
    </row>
    <row r="927" spans="2:21" x14ac:dyDescent="0.2">
      <c r="B927" s="51"/>
      <c r="C927" s="20" t="s">
        <v>870</v>
      </c>
      <c r="D927" s="52"/>
      <c r="E927" s="52"/>
      <c r="F927" s="19" t="s">
        <v>1218</v>
      </c>
      <c r="I927" s="30">
        <f>B$1683</f>
        <v>1970</v>
      </c>
      <c r="J927" s="30" t="str">
        <f>C$1683</f>
        <v>St. Louis WCT</v>
      </c>
      <c r="K927" s="30" t="str">
        <f>E$1683</f>
        <v>F</v>
      </c>
      <c r="L927" s="30" t="str">
        <f>D$1683</f>
        <v>Carpet</v>
      </c>
      <c r="M927" s="30" t="str">
        <f>$F$1683</f>
        <v>Laver, Rod</v>
      </c>
      <c r="N927" s="30" t="str">
        <f>$F$1684</f>
        <v>6-1, 6-4</v>
      </c>
      <c r="O927" s="30"/>
      <c r="P927" s="30"/>
      <c r="Q927" s="30"/>
      <c r="R927" s="30">
        <v>12</v>
      </c>
      <c r="S927" s="30">
        <f t="shared" si="85"/>
        <v>12</v>
      </c>
      <c r="T927" s="30"/>
      <c r="U927" s="31">
        <f t="shared" si="86"/>
        <v>12</v>
      </c>
    </row>
    <row r="928" spans="2:21" x14ac:dyDescent="0.2">
      <c r="B928" s="51">
        <v>2012</v>
      </c>
      <c r="C928" s="19" t="s">
        <v>877</v>
      </c>
      <c r="D928" s="52" t="s">
        <v>582</v>
      </c>
      <c r="E928" s="52" t="s">
        <v>12</v>
      </c>
      <c r="F928" s="19" t="s">
        <v>874</v>
      </c>
      <c r="I928" s="30">
        <f>B$1685</f>
        <v>1970</v>
      </c>
      <c r="J928" s="30" t="str">
        <f>C$1685</f>
        <v>Sydney Outdoor</v>
      </c>
      <c r="K928" s="30" t="str">
        <f>E$1685</f>
        <v>F</v>
      </c>
      <c r="L928" s="30" t="str">
        <f>D$1685</f>
        <v>Grass</v>
      </c>
      <c r="M928" s="30" t="str">
        <f>$F$1685</f>
        <v>Laver, Rod</v>
      </c>
      <c r="N928" s="30" t="str">
        <f>$F$1686</f>
        <v>3-6, 6-2, 3-6, 6-2, 6-3</v>
      </c>
      <c r="O928" s="30"/>
      <c r="P928" s="30"/>
      <c r="Q928" s="30"/>
      <c r="R928" s="30">
        <v>12</v>
      </c>
      <c r="S928" s="30">
        <f t="shared" si="85"/>
        <v>12</v>
      </c>
      <c r="T928" s="30"/>
      <c r="U928" s="31">
        <f t="shared" si="86"/>
        <v>12</v>
      </c>
    </row>
    <row r="929" spans="2:22" x14ac:dyDescent="0.2">
      <c r="B929" s="51"/>
      <c r="C929" s="20" t="s">
        <v>878</v>
      </c>
      <c r="D929" s="52"/>
      <c r="E929" s="52"/>
      <c r="F929" s="19" t="s">
        <v>952</v>
      </c>
      <c r="I929" s="30">
        <f>B$1687</f>
        <v>1969</v>
      </c>
      <c r="J929" s="30" t="str">
        <f>C$1687</f>
        <v>French Open</v>
      </c>
      <c r="K929" s="30" t="str">
        <f>E$1687</f>
        <v>F</v>
      </c>
      <c r="L929" s="30" t="str">
        <f>D$1687</f>
        <v>Clay</v>
      </c>
      <c r="M929" s="30" t="str">
        <f>$F$1687</f>
        <v>Laver, Rod</v>
      </c>
      <c r="N929" s="30" t="str">
        <f>$F$1688</f>
        <v>6-4, 6-3, 6-4</v>
      </c>
      <c r="O929" s="30"/>
      <c r="P929" s="30"/>
      <c r="Q929" s="30"/>
      <c r="R929" s="30">
        <v>12</v>
      </c>
      <c r="S929" s="30">
        <f t="shared" si="85"/>
        <v>12</v>
      </c>
      <c r="T929" s="30" t="s">
        <v>565</v>
      </c>
      <c r="U929" s="31">
        <f t="shared" si="86"/>
        <v>24</v>
      </c>
    </row>
    <row r="930" spans="2:22" x14ac:dyDescent="0.2">
      <c r="B930" s="51">
        <v>2010</v>
      </c>
      <c r="C930" s="19" t="s">
        <v>869</v>
      </c>
      <c r="D930" s="52" t="s">
        <v>582</v>
      </c>
      <c r="E930" s="52" t="s">
        <v>594</v>
      </c>
      <c r="F930" s="19" t="s">
        <v>874</v>
      </c>
      <c r="I930" s="30">
        <f>B$1689</f>
        <v>1969</v>
      </c>
      <c r="J930" s="30" t="str">
        <f>C$1689</f>
        <v>Philadelphia WCT</v>
      </c>
      <c r="K930" s="30" t="str">
        <f>E$1689</f>
        <v>S</v>
      </c>
      <c r="L930" s="30" t="str">
        <f>D$1689</f>
        <v>Hard</v>
      </c>
      <c r="M930" s="30" t="str">
        <f>$F$1689</f>
        <v>Laver, Rod</v>
      </c>
      <c r="N930" s="30" t="str">
        <f>$F$1690</f>
        <v>6-4, 6-2</v>
      </c>
      <c r="O930" s="30"/>
      <c r="P930" s="30"/>
      <c r="Q930" s="30">
        <v>9</v>
      </c>
      <c r="R930" s="30"/>
      <c r="S930" s="30">
        <f t="shared" si="85"/>
        <v>9</v>
      </c>
      <c r="T930" s="30"/>
      <c r="U930" s="31">
        <f t="shared" si="86"/>
        <v>9</v>
      </c>
    </row>
    <row r="931" spans="2:22" x14ac:dyDescent="0.2">
      <c r="B931" s="51"/>
      <c r="C931" s="20" t="s">
        <v>882</v>
      </c>
      <c r="D931" s="52"/>
      <c r="E931" s="52"/>
      <c r="F931" s="19" t="s">
        <v>976</v>
      </c>
      <c r="I931" s="30">
        <f>B$1691</f>
        <v>1968</v>
      </c>
      <c r="J931" s="30" t="str">
        <f>C$1691</f>
        <v>Los Angeles</v>
      </c>
      <c r="K931" s="30" t="str">
        <f>E$1691</f>
        <v>F</v>
      </c>
      <c r="L931" s="30" t="str">
        <f>D$1691</f>
        <v>Hard</v>
      </c>
      <c r="M931" s="30" t="str">
        <f>$F$1691</f>
        <v>Laver, Rod</v>
      </c>
      <c r="N931" s="30" t="str">
        <f>$F$1692</f>
        <v>4-6, 6-0, 6-0</v>
      </c>
      <c r="O931" s="30"/>
      <c r="P931" s="30"/>
      <c r="Q931" s="30"/>
      <c r="R931" s="30">
        <v>12</v>
      </c>
      <c r="S931" s="30">
        <f t="shared" si="85"/>
        <v>12</v>
      </c>
      <c r="T931" s="30"/>
      <c r="U931" s="31">
        <f t="shared" si="86"/>
        <v>12</v>
      </c>
    </row>
    <row r="932" spans="2:22" x14ac:dyDescent="0.2">
      <c r="B932" s="51">
        <v>2010</v>
      </c>
      <c r="C932" s="19" t="s">
        <v>872</v>
      </c>
      <c r="D932" s="52" t="s">
        <v>582</v>
      </c>
      <c r="E932" s="52" t="s">
        <v>12</v>
      </c>
      <c r="F932" s="19" t="s">
        <v>893</v>
      </c>
      <c r="I932" s="30">
        <f>B$1693</f>
        <v>1968</v>
      </c>
      <c r="J932" s="30" t="str">
        <f>C$1693</f>
        <v>French Open</v>
      </c>
      <c r="K932" s="30" t="str">
        <f>E$1693</f>
        <v>F</v>
      </c>
      <c r="L932" s="30" t="str">
        <f>D$1693</f>
        <v>Clay</v>
      </c>
      <c r="M932" s="30" t="str">
        <f>$F$1693</f>
        <v>Rosewall, Ken</v>
      </c>
      <c r="N932" s="30" t="str">
        <f>$F$1694</f>
        <v>6-3, 6-1, 2-6, 6-2</v>
      </c>
      <c r="O932" s="30"/>
      <c r="P932" s="30"/>
      <c r="Q932" s="30"/>
      <c r="R932" s="30">
        <v>12</v>
      </c>
      <c r="S932" s="30">
        <f t="shared" si="85"/>
        <v>12</v>
      </c>
      <c r="T932" s="30" t="s">
        <v>565</v>
      </c>
      <c r="U932" s="31">
        <f t="shared" si="86"/>
        <v>24</v>
      </c>
    </row>
    <row r="933" spans="2:22" x14ac:dyDescent="0.2">
      <c r="B933" s="51"/>
      <c r="C933" s="20" t="s">
        <v>883</v>
      </c>
      <c r="D933" s="52"/>
      <c r="E933" s="52"/>
      <c r="F933" s="19" t="s">
        <v>1008</v>
      </c>
      <c r="I933" s="30">
        <f>B$1695</f>
        <v>1968</v>
      </c>
      <c r="J933" s="30" t="str">
        <f>C$1695</f>
        <v>Bournemouth</v>
      </c>
      <c r="K933" s="30" t="str">
        <f>E$1695</f>
        <v>F</v>
      </c>
      <c r="L933" s="30" t="str">
        <f>D$1695</f>
        <v>Clay</v>
      </c>
      <c r="M933" s="30" t="str">
        <f>$F$1695</f>
        <v>Rosewall, Ken</v>
      </c>
      <c r="N933" s="30" t="str">
        <f>$F$1696</f>
        <v>3-6, 6-2, 6-0, 6-3</v>
      </c>
      <c r="O933" s="30"/>
      <c r="P933" s="30"/>
      <c r="Q933" s="30"/>
      <c r="R933" s="30">
        <v>12</v>
      </c>
      <c r="S933" s="30">
        <f t="shared" si="85"/>
        <v>12</v>
      </c>
      <c r="T933" s="30"/>
      <c r="U933" s="31">
        <f t="shared" si="86"/>
        <v>12</v>
      </c>
    </row>
    <row r="934" spans="2:22" x14ac:dyDescent="0.2">
      <c r="B934" s="51">
        <v>2010</v>
      </c>
      <c r="C934" s="19" t="s">
        <v>884</v>
      </c>
      <c r="D934" s="52" t="s">
        <v>582</v>
      </c>
      <c r="E934" s="52" t="s">
        <v>12</v>
      </c>
      <c r="F934" s="19" t="s">
        <v>893</v>
      </c>
      <c r="V934" s="33">
        <f>SUM(U914:U933)</f>
        <v>219</v>
      </c>
    </row>
    <row r="935" spans="2:22" x14ac:dyDescent="0.2">
      <c r="B935" s="51"/>
      <c r="C935" s="20" t="s">
        <v>601</v>
      </c>
      <c r="D935" s="52"/>
      <c r="E935" s="52"/>
      <c r="F935" s="19" t="s">
        <v>1032</v>
      </c>
      <c r="I935" s="19" t="str">
        <f>B$1698</f>
        <v>Rod Laver vs. Roy Emerson (Laver led 22-3)</v>
      </c>
    </row>
    <row r="936" spans="2:22" x14ac:dyDescent="0.2">
      <c r="B936" s="51">
        <v>2010</v>
      </c>
      <c r="C936" s="19" t="s">
        <v>590</v>
      </c>
      <c r="D936" s="52" t="s">
        <v>582</v>
      </c>
      <c r="E936" s="52" t="s">
        <v>12</v>
      </c>
      <c r="F936" s="19" t="s">
        <v>874</v>
      </c>
      <c r="I936" s="30">
        <f>B$1699</f>
        <v>1975</v>
      </c>
      <c r="J936" s="30" t="str">
        <f>C$1699</f>
        <v>Sao Palo World Championship Tennis (WCT)</v>
      </c>
      <c r="K936" s="30" t="str">
        <f>E$1699</f>
        <v>R16</v>
      </c>
      <c r="L936" s="30" t="str">
        <f>D$1699</f>
        <v>Hard</v>
      </c>
      <c r="M936" s="30" t="str">
        <f>$F$1699</f>
        <v>Laver, Rod</v>
      </c>
      <c r="N936" s="30" t="str">
        <f>$F$1700</f>
        <v>6-3, 6-2</v>
      </c>
      <c r="O936" s="30"/>
      <c r="P936" s="30"/>
      <c r="Q936" s="30"/>
      <c r="R936" s="30"/>
      <c r="S936" s="30">
        <f t="shared" ref="S936" si="87">SUM(O936:R936)</f>
        <v>0</v>
      </c>
      <c r="T936" s="30"/>
      <c r="U936" s="31">
        <f t="shared" ref="U936" si="88">IF(T936="Yes",S936*2,S936)</f>
        <v>0</v>
      </c>
    </row>
    <row r="937" spans="2:22" x14ac:dyDescent="0.2">
      <c r="B937" s="51"/>
      <c r="C937" s="20" t="s">
        <v>591</v>
      </c>
      <c r="D937" s="52"/>
      <c r="E937" s="52"/>
      <c r="F937" s="19" t="s">
        <v>1219</v>
      </c>
      <c r="I937" s="30">
        <f>B$1701</f>
        <v>1973</v>
      </c>
      <c r="J937" s="30" t="str">
        <f>C$1701</f>
        <v>Dallas WCT</v>
      </c>
      <c r="K937" s="30" t="str">
        <f>E$1701</f>
        <v>Q</v>
      </c>
      <c r="L937" s="30" t="str">
        <f>D$1701</f>
        <v>Carpet</v>
      </c>
      <c r="M937" s="30" t="str">
        <f>$F$1701</f>
        <v>Laver, Rod</v>
      </c>
      <c r="N937" s="30" t="str">
        <f>$F$1702</f>
        <v>7-5, 6-2, 7-5</v>
      </c>
      <c r="O937" s="30"/>
      <c r="P937" s="30">
        <v>6</v>
      </c>
      <c r="Q937" s="30"/>
      <c r="R937" s="30"/>
      <c r="S937" s="30">
        <f t="shared" ref="S937:S960" si="89">SUM(O937:R937)</f>
        <v>6</v>
      </c>
      <c r="T937" s="30"/>
      <c r="U937" s="31">
        <f t="shared" ref="U937:U960" si="90">IF(T937="Yes",S937*2,S937)</f>
        <v>6</v>
      </c>
    </row>
    <row r="938" spans="2:22" x14ac:dyDescent="0.2">
      <c r="B938" s="51">
        <v>2009</v>
      </c>
      <c r="C938" s="19" t="s">
        <v>869</v>
      </c>
      <c r="D938" s="52" t="s">
        <v>582</v>
      </c>
      <c r="E938" s="52" t="s">
        <v>594</v>
      </c>
      <c r="F938" s="19" t="s">
        <v>874</v>
      </c>
      <c r="I938" s="30">
        <f>B$1703</f>
        <v>1973</v>
      </c>
      <c r="J938" s="30" t="str">
        <f>C$1703</f>
        <v>Brussels WCT</v>
      </c>
      <c r="K938" s="30" t="str">
        <f>E$1703</f>
        <v>S</v>
      </c>
      <c r="L938" s="30" t="str">
        <f>D$1703</f>
        <v>Carpet</v>
      </c>
      <c r="M938" s="30" t="str">
        <f>$F$1703</f>
        <v>Laver, Rod</v>
      </c>
      <c r="N938" s="30" t="str">
        <f>$F$1704</f>
        <v>4-6, 6-4, 6-1</v>
      </c>
      <c r="O938" s="30"/>
      <c r="P938" s="30"/>
      <c r="Q938" s="30">
        <v>9</v>
      </c>
      <c r="R938" s="30"/>
      <c r="S938" s="30">
        <f t="shared" si="89"/>
        <v>9</v>
      </c>
      <c r="T938" s="30"/>
      <c r="U938" s="31">
        <f t="shared" si="90"/>
        <v>9</v>
      </c>
    </row>
    <row r="939" spans="2:22" x14ac:dyDescent="0.2">
      <c r="B939" s="51"/>
      <c r="C939" s="20" t="s">
        <v>882</v>
      </c>
      <c r="D939" s="52"/>
      <c r="E939" s="52"/>
      <c r="F939" s="19" t="s">
        <v>1220</v>
      </c>
      <c r="I939" s="30">
        <f>B$1705</f>
        <v>1973</v>
      </c>
      <c r="J939" s="30" t="str">
        <f>C$1705</f>
        <v>Toronto WCT</v>
      </c>
      <c r="K939" s="30" t="str">
        <f>E$1705</f>
        <v>F</v>
      </c>
      <c r="L939" s="30" t="str">
        <f>D$1705</f>
        <v>Carpet</v>
      </c>
      <c r="M939" s="30" t="str">
        <f>$F$1705</f>
        <v>Laver, Rod</v>
      </c>
      <c r="N939" s="30" t="str">
        <f>$F$1706</f>
        <v>6-3, 6-4</v>
      </c>
      <c r="O939" s="30"/>
      <c r="P939" s="30"/>
      <c r="Q939" s="30"/>
      <c r="R939" s="30">
        <v>12</v>
      </c>
      <c r="S939" s="30">
        <f t="shared" si="89"/>
        <v>12</v>
      </c>
      <c r="T939" s="30"/>
      <c r="U939" s="31">
        <f t="shared" si="90"/>
        <v>12</v>
      </c>
    </row>
    <row r="940" spans="2:22" x14ac:dyDescent="0.2">
      <c r="B940" s="51">
        <v>2009</v>
      </c>
      <c r="C940" s="19" t="s">
        <v>880</v>
      </c>
      <c r="D940" s="52" t="s">
        <v>582</v>
      </c>
      <c r="E940" s="52" t="s">
        <v>5</v>
      </c>
      <c r="F940" s="19" t="s">
        <v>874</v>
      </c>
      <c r="I940" s="30">
        <f>B$1707</f>
        <v>1973</v>
      </c>
      <c r="J940" s="30" t="str">
        <f>C$1707</f>
        <v>Richmond WCT</v>
      </c>
      <c r="K940" s="30" t="str">
        <f>E$1707</f>
        <v>F</v>
      </c>
      <c r="L940" s="30" t="str">
        <f>D$1707</f>
        <v>Carpet</v>
      </c>
      <c r="M940" s="30" t="str">
        <f>$F$1707</f>
        <v>Laver, Rod</v>
      </c>
      <c r="N940" s="30" t="str">
        <f>$F$1708</f>
        <v>6-4, 6-3</v>
      </c>
      <c r="O940" s="30"/>
      <c r="P940" s="30"/>
      <c r="Q940" s="30"/>
      <c r="R940" s="30">
        <v>12</v>
      </c>
      <c r="S940" s="30">
        <f t="shared" si="89"/>
        <v>12</v>
      </c>
      <c r="T940" s="30"/>
      <c r="U940" s="31">
        <f t="shared" si="90"/>
        <v>12</v>
      </c>
    </row>
    <row r="941" spans="2:22" x14ac:dyDescent="0.2">
      <c r="B941" s="51"/>
      <c r="C941" s="20" t="s">
        <v>596</v>
      </c>
      <c r="D941" s="52"/>
      <c r="E941" s="52"/>
      <c r="F941" s="19" t="s">
        <v>1221</v>
      </c>
      <c r="I941" s="30">
        <f>B$1709</f>
        <v>1973</v>
      </c>
      <c r="J941" s="30" t="str">
        <f>C$1709</f>
        <v>Miami WCT</v>
      </c>
      <c r="K941" s="30" t="str">
        <f>E$1709</f>
        <v>Q</v>
      </c>
      <c r="L941" s="30" t="str">
        <f>D$1709</f>
        <v>Hard</v>
      </c>
      <c r="M941" s="30" t="str">
        <f>$F$1709</f>
        <v>Laver, Rod</v>
      </c>
      <c r="N941" s="30" t="str">
        <f>$F$1710</f>
        <v>1-6, 6-3, 7-6 (2)</v>
      </c>
      <c r="O941" s="30">
        <v>3</v>
      </c>
      <c r="P941" s="30">
        <v>6</v>
      </c>
      <c r="Q941" s="30"/>
      <c r="R941" s="30"/>
      <c r="S941" s="30">
        <f t="shared" si="89"/>
        <v>9</v>
      </c>
      <c r="T941" s="30"/>
      <c r="U941" s="31">
        <f t="shared" si="90"/>
        <v>9</v>
      </c>
    </row>
    <row r="942" spans="2:22" x14ac:dyDescent="0.2">
      <c r="B942" s="51">
        <v>2009</v>
      </c>
      <c r="C942" s="19" t="s">
        <v>876</v>
      </c>
      <c r="D942" s="52" t="s">
        <v>582</v>
      </c>
      <c r="E942" s="52" t="s">
        <v>5</v>
      </c>
      <c r="F942" s="19" t="s">
        <v>893</v>
      </c>
      <c r="I942" s="30">
        <f>B$1711</f>
        <v>1971</v>
      </c>
      <c r="J942" s="30" t="str">
        <f>C$1711</f>
        <v>Berkeley WCT</v>
      </c>
      <c r="K942" s="30" t="str">
        <f>E$1711</f>
        <v>R16</v>
      </c>
      <c r="L942" s="30" t="str">
        <f>D$1711</f>
        <v>Hard</v>
      </c>
      <c r="M942" s="30" t="str">
        <f>$F$1711</f>
        <v>Laver, Rod</v>
      </c>
      <c r="N942" s="30" t="str">
        <f>$F$1712</f>
        <v>6-7 (?), 6-4, 6-0</v>
      </c>
      <c r="O942" s="30">
        <v>3</v>
      </c>
      <c r="P942" s="30"/>
      <c r="Q942" s="30"/>
      <c r="R942" s="30"/>
      <c r="S942" s="30">
        <f t="shared" si="89"/>
        <v>3</v>
      </c>
      <c r="T942" s="30"/>
      <c r="U942" s="31">
        <f t="shared" si="90"/>
        <v>3</v>
      </c>
    </row>
    <row r="943" spans="2:22" x14ac:dyDescent="0.2">
      <c r="B943" s="51"/>
      <c r="C943" s="20" t="s">
        <v>587</v>
      </c>
      <c r="D943" s="52"/>
      <c r="E943" s="52"/>
      <c r="F943" s="19" t="s">
        <v>1222</v>
      </c>
      <c r="I943" s="30">
        <f>B$1713</f>
        <v>1971</v>
      </c>
      <c r="J943" s="30" t="str">
        <f>C$1713</f>
        <v>Fort Worth WCT</v>
      </c>
      <c r="K943" s="30" t="str">
        <f>E$1713</f>
        <v>S</v>
      </c>
      <c r="L943" s="30" t="str">
        <f>D$1713</f>
        <v>Hard</v>
      </c>
      <c r="M943" s="30" t="str">
        <f>$F$1713</f>
        <v>Laver, Rod</v>
      </c>
      <c r="N943" s="30" t="str">
        <f>$F$1714</f>
        <v>6-1, 6-4</v>
      </c>
      <c r="O943" s="30"/>
      <c r="P943" s="30"/>
      <c r="Q943" s="30">
        <v>9</v>
      </c>
      <c r="R943" s="30"/>
      <c r="S943" s="30">
        <f t="shared" si="89"/>
        <v>9</v>
      </c>
      <c r="T943" s="30"/>
      <c r="U943" s="31">
        <f t="shared" si="90"/>
        <v>9</v>
      </c>
    </row>
    <row r="944" spans="2:22" x14ac:dyDescent="0.2">
      <c r="B944" s="51">
        <v>2009</v>
      </c>
      <c r="C944" s="19" t="s">
        <v>696</v>
      </c>
      <c r="D944" s="52" t="s">
        <v>582</v>
      </c>
      <c r="E944" s="52" t="s">
        <v>5</v>
      </c>
      <c r="F944" s="19" t="s">
        <v>893</v>
      </c>
      <c r="I944" s="30">
        <f>B$1715</f>
        <v>1971</v>
      </c>
      <c r="J944" s="30" t="str">
        <f>C$1715</f>
        <v>Quebec WCT</v>
      </c>
      <c r="K944" s="30" t="str">
        <f>E$1715</f>
        <v>Q</v>
      </c>
      <c r="L944" s="30" t="str">
        <f>D$1715</f>
        <v>Hard</v>
      </c>
      <c r="M944" s="30" t="str">
        <f>$F$1715</f>
        <v>Laver, Rod</v>
      </c>
      <c r="N944" s="30" t="str">
        <f>$F$1716</f>
        <v>3-6, 7-6 (?), 7-6 (?)</v>
      </c>
      <c r="O944" s="30">
        <v>6</v>
      </c>
      <c r="P944" s="30">
        <v>6</v>
      </c>
      <c r="Q944" s="30"/>
      <c r="R944" s="30"/>
      <c r="S944" s="30">
        <f t="shared" si="89"/>
        <v>12</v>
      </c>
      <c r="T944" s="30"/>
      <c r="U944" s="31">
        <f t="shared" si="90"/>
        <v>12</v>
      </c>
    </row>
    <row r="945" spans="2:21" x14ac:dyDescent="0.2">
      <c r="B945" s="51"/>
      <c r="C945" s="20" t="s">
        <v>697</v>
      </c>
      <c r="D945" s="52"/>
      <c r="E945" s="52"/>
      <c r="F945" s="19" t="s">
        <v>1223</v>
      </c>
      <c r="I945" s="30">
        <f>B$1717</f>
        <v>1971</v>
      </c>
      <c r="J945" s="30" t="str">
        <f>C$1717</f>
        <v>Miami WCT</v>
      </c>
      <c r="K945" s="30" t="str">
        <f>E$1717</f>
        <v>S</v>
      </c>
      <c r="L945" s="30" t="str">
        <f>D$1717</f>
        <v>Hard</v>
      </c>
      <c r="M945" s="30" t="str">
        <f>$F$1717</f>
        <v>Laver, Rod</v>
      </c>
      <c r="N945" s="30" t="str">
        <f>$F$1718</f>
        <v>2-6, 6-3, 7-5</v>
      </c>
      <c r="O945" s="30"/>
      <c r="P945" s="30"/>
      <c r="Q945" s="30">
        <v>9</v>
      </c>
      <c r="R945" s="30"/>
      <c r="S945" s="30">
        <f t="shared" si="89"/>
        <v>9</v>
      </c>
      <c r="T945" s="30"/>
      <c r="U945" s="31">
        <f t="shared" si="90"/>
        <v>9</v>
      </c>
    </row>
    <row r="946" spans="2:21" x14ac:dyDescent="0.2">
      <c r="B946" s="51">
        <v>2008</v>
      </c>
      <c r="C946" s="19" t="s">
        <v>892</v>
      </c>
      <c r="D946" s="52" t="s">
        <v>582</v>
      </c>
      <c r="E946" s="52" t="s">
        <v>594</v>
      </c>
      <c r="F946" s="19" t="s">
        <v>893</v>
      </c>
      <c r="I946" s="30">
        <f>B$1719</f>
        <v>1970</v>
      </c>
      <c r="J946" s="30" t="str">
        <f>C$1719</f>
        <v>Vancouver WCT</v>
      </c>
      <c r="K946" s="30" t="str">
        <f>E$1719</f>
        <v>F</v>
      </c>
      <c r="L946" s="30" t="str">
        <f>D$1719</f>
        <v>Hard</v>
      </c>
      <c r="M946" s="30" t="str">
        <f>$F$1719</f>
        <v>Laver, Rod</v>
      </c>
      <c r="N946" s="30" t="str">
        <f>$F$1720</f>
        <v>6-2, 6-1, 6-2</v>
      </c>
      <c r="O946" s="30"/>
      <c r="P946" s="30"/>
      <c r="Q946" s="30"/>
      <c r="R946" s="30">
        <v>12</v>
      </c>
      <c r="S946" s="30">
        <f t="shared" si="89"/>
        <v>12</v>
      </c>
      <c r="T946" s="30"/>
      <c r="U946" s="31">
        <f t="shared" si="90"/>
        <v>12</v>
      </c>
    </row>
    <row r="947" spans="2:21" x14ac:dyDescent="0.2">
      <c r="B947" s="51"/>
      <c r="C947" s="20" t="s">
        <v>883</v>
      </c>
      <c r="D947" s="52"/>
      <c r="E947" s="52"/>
      <c r="F947" s="19" t="s">
        <v>1224</v>
      </c>
      <c r="I947" s="30">
        <f>B$1721</f>
        <v>1970</v>
      </c>
      <c r="J947" s="30" t="str">
        <f>C$1721</f>
        <v>Fort Worth WCT</v>
      </c>
      <c r="K947" s="30" t="str">
        <f>E$1721</f>
        <v>F</v>
      </c>
      <c r="L947" s="30" t="str">
        <f>D$1721</f>
        <v>Hard</v>
      </c>
      <c r="M947" s="30" t="str">
        <f>$F$1721</f>
        <v>Laver, Rod</v>
      </c>
      <c r="N947" s="30" t="str">
        <f>$F$1722</f>
        <v>6-3, 7-5</v>
      </c>
      <c r="O947" s="30"/>
      <c r="P947" s="30"/>
      <c r="Q947" s="30"/>
      <c r="R947" s="30">
        <v>12</v>
      </c>
      <c r="S947" s="30">
        <f t="shared" si="89"/>
        <v>12</v>
      </c>
      <c r="T947" s="30"/>
      <c r="U947" s="31">
        <f t="shared" si="90"/>
        <v>12</v>
      </c>
    </row>
    <row r="948" spans="2:21" x14ac:dyDescent="0.2">
      <c r="B948" s="51">
        <v>2008</v>
      </c>
      <c r="C948" s="19" t="s">
        <v>896</v>
      </c>
      <c r="D948" s="52" t="s">
        <v>582</v>
      </c>
      <c r="E948" s="52" t="s">
        <v>5</v>
      </c>
      <c r="F948" s="19" t="s">
        <v>893</v>
      </c>
      <c r="I948" s="30">
        <f>B$1723</f>
        <v>1970</v>
      </c>
      <c r="J948" s="30" t="str">
        <f>C$1723</f>
        <v>St. Louis WCT</v>
      </c>
      <c r="K948" s="30" t="str">
        <f>E$1723</f>
        <v>S</v>
      </c>
      <c r="L948" s="30" t="str">
        <f>D$1723</f>
        <v>Carpet</v>
      </c>
      <c r="M948" s="30" t="str">
        <f>$F$1723</f>
        <v>Laver, Rod</v>
      </c>
      <c r="N948" s="30" t="str">
        <f>$F$1724</f>
        <v>4-6, 7-5, 6-3</v>
      </c>
      <c r="O948" s="30"/>
      <c r="P948" s="30"/>
      <c r="Q948" s="30">
        <v>9</v>
      </c>
      <c r="R948" s="30"/>
      <c r="S948" s="30">
        <f t="shared" si="89"/>
        <v>9</v>
      </c>
      <c r="T948" s="30"/>
      <c r="U948" s="31">
        <f t="shared" si="90"/>
        <v>9</v>
      </c>
    </row>
    <row r="949" spans="2:21" x14ac:dyDescent="0.2">
      <c r="B949" s="51"/>
      <c r="C949" s="20" t="s">
        <v>890</v>
      </c>
      <c r="D949" s="52"/>
      <c r="E949" s="52"/>
      <c r="F949" s="19" t="s">
        <v>1132</v>
      </c>
      <c r="I949" s="30">
        <f>B$1725</f>
        <v>1970</v>
      </c>
      <c r="J949" s="30" t="str">
        <f>C$1725</f>
        <v>Las Vegas WCT</v>
      </c>
      <c r="K949" s="30" t="str">
        <f>E$1725</f>
        <v>S</v>
      </c>
      <c r="L949" s="30" t="str">
        <f>D$1725</f>
        <v>Clay</v>
      </c>
      <c r="M949" s="30" t="str">
        <f>$F$1725</f>
        <v>Laver, Rod</v>
      </c>
      <c r="N949" s="30" t="str">
        <f>$F$1726</f>
        <v>6-3, 3-6, 6-2, 3-6, 6-3</v>
      </c>
      <c r="O949" s="30"/>
      <c r="P949" s="30"/>
      <c r="Q949" s="30">
        <v>9</v>
      </c>
      <c r="R949" s="30"/>
      <c r="S949" s="30">
        <f t="shared" si="89"/>
        <v>9</v>
      </c>
      <c r="T949" s="30"/>
      <c r="U949" s="31">
        <f t="shared" si="90"/>
        <v>9</v>
      </c>
    </row>
    <row r="950" spans="2:21" x14ac:dyDescent="0.2">
      <c r="B950" s="51">
        <v>2008</v>
      </c>
      <c r="C950" s="19" t="s">
        <v>580</v>
      </c>
      <c r="D950" s="52" t="s">
        <v>582</v>
      </c>
      <c r="E950" s="52" t="s">
        <v>12</v>
      </c>
      <c r="F950" s="19" t="s">
        <v>874</v>
      </c>
      <c r="I950" s="30">
        <f>B$1727</f>
        <v>1970</v>
      </c>
      <c r="J950" s="30" t="str">
        <f>C$1727</f>
        <v>Philadelphia WCT</v>
      </c>
      <c r="K950" s="30" t="str">
        <f>E$1727</f>
        <v>R16</v>
      </c>
      <c r="L950" s="30" t="str">
        <f>D$1727</f>
        <v>Hard</v>
      </c>
      <c r="M950" s="30" t="str">
        <f>$F$1727</f>
        <v>Laver, Rod</v>
      </c>
      <c r="N950" s="30" t="str">
        <f>$F$1728</f>
        <v>4-6, 6-3, 6-4</v>
      </c>
      <c r="O950" s="30"/>
      <c r="P950" s="30"/>
      <c r="Q950" s="30"/>
      <c r="R950" s="30"/>
      <c r="S950" s="30">
        <f t="shared" si="89"/>
        <v>0</v>
      </c>
      <c r="T950" s="30"/>
      <c r="U950" s="31">
        <f t="shared" si="90"/>
        <v>0</v>
      </c>
    </row>
    <row r="951" spans="2:21" x14ac:dyDescent="0.2">
      <c r="B951" s="51"/>
      <c r="C951" s="20" t="s">
        <v>581</v>
      </c>
      <c r="D951" s="52"/>
      <c r="E951" s="52"/>
      <c r="F951" s="19" t="s">
        <v>1225</v>
      </c>
      <c r="I951" s="30">
        <f>B$1729</f>
        <v>1969</v>
      </c>
      <c r="J951" s="30" t="str">
        <f>C$1729</f>
        <v>U.S. Open</v>
      </c>
      <c r="K951" s="30" t="str">
        <f>E$1729</f>
        <v>Q</v>
      </c>
      <c r="L951" s="30" t="str">
        <f>D$1729</f>
        <v>Hard</v>
      </c>
      <c r="M951" s="30" t="str">
        <f>$F$1729</f>
        <v>Laver, Rod</v>
      </c>
      <c r="N951" s="30" t="str">
        <f>$F$1730</f>
        <v>4-6, 8-6, 13-11, 6-4</v>
      </c>
      <c r="O951" s="30">
        <v>6</v>
      </c>
      <c r="P951" s="30">
        <v>6</v>
      </c>
      <c r="Q951" s="30"/>
      <c r="R951" s="30"/>
      <c r="S951" s="30">
        <f t="shared" si="89"/>
        <v>12</v>
      </c>
      <c r="T951" s="30" t="s">
        <v>565</v>
      </c>
      <c r="U951" s="31">
        <f t="shared" si="90"/>
        <v>24</v>
      </c>
    </row>
    <row r="952" spans="2:21" x14ac:dyDescent="0.2">
      <c r="B952" s="51">
        <v>2008</v>
      </c>
      <c r="C952" s="19" t="s">
        <v>877</v>
      </c>
      <c r="D952" s="52" t="s">
        <v>582</v>
      </c>
      <c r="E952" s="52" t="s">
        <v>9</v>
      </c>
      <c r="F952" s="19" t="s">
        <v>893</v>
      </c>
      <c r="I952" s="30">
        <f>B$1731</f>
        <v>1969</v>
      </c>
      <c r="J952" s="30" t="str">
        <f>C$1731</f>
        <v>Australian Open</v>
      </c>
      <c r="K952" s="30" t="str">
        <f>E$1731</f>
        <v>R16</v>
      </c>
      <c r="L952" s="30" t="str">
        <f>D$1731</f>
        <v>Hard</v>
      </c>
      <c r="M952" s="30" t="str">
        <f>$F$1731</f>
        <v>Laver, Rod</v>
      </c>
      <c r="N952" s="30" t="str">
        <f>$F$1732</f>
        <v>6-2, 6-4, 3-6, 9-7</v>
      </c>
      <c r="O952" s="30">
        <v>3</v>
      </c>
      <c r="P952" s="30"/>
      <c r="Q952" s="30"/>
      <c r="R952" s="30"/>
      <c r="S952" s="30">
        <f t="shared" si="89"/>
        <v>3</v>
      </c>
      <c r="T952" s="30" t="s">
        <v>565</v>
      </c>
      <c r="U952" s="31">
        <f t="shared" si="90"/>
        <v>6</v>
      </c>
    </row>
    <row r="953" spans="2:21" x14ac:dyDescent="0.2">
      <c r="B953" s="51"/>
      <c r="C953" s="20" t="s">
        <v>878</v>
      </c>
      <c r="D953" s="52"/>
      <c r="E953" s="52"/>
      <c r="F953" s="19" t="s">
        <v>1226</v>
      </c>
      <c r="I953" s="30">
        <f>B$1733</f>
        <v>1968</v>
      </c>
      <c r="J953" s="30" t="str">
        <f>C$1733</f>
        <v>Buenos Aires</v>
      </c>
      <c r="K953" s="30" t="str">
        <f>E$1733</f>
        <v>F</v>
      </c>
      <c r="L953" s="30" t="str">
        <f>D$1733</f>
        <v>Clay</v>
      </c>
      <c r="M953" s="30" t="str">
        <f>$F$1733</f>
        <v>Emerson, Roy</v>
      </c>
      <c r="N953" s="30" t="str">
        <f>$F$1734</f>
        <v>9-7, 6-4, 6-4</v>
      </c>
      <c r="O953" s="30">
        <v>3</v>
      </c>
      <c r="P953" s="30"/>
      <c r="Q953" s="30"/>
      <c r="R953" s="30">
        <v>12</v>
      </c>
      <c r="S953" s="30">
        <f t="shared" si="89"/>
        <v>15</v>
      </c>
      <c r="T953" s="30"/>
      <c r="U953" s="31">
        <f t="shared" si="90"/>
        <v>15</v>
      </c>
    </row>
    <row r="954" spans="2:21" x14ac:dyDescent="0.2">
      <c r="B954" s="51">
        <v>2006</v>
      </c>
      <c r="C954" s="19" t="s">
        <v>595</v>
      </c>
      <c r="D954" s="52" t="s">
        <v>582</v>
      </c>
      <c r="E954" s="52" t="s">
        <v>9</v>
      </c>
      <c r="F954" s="19" t="s">
        <v>893</v>
      </c>
      <c r="I954" s="30">
        <f>B$1735</f>
        <v>1962</v>
      </c>
      <c r="J954" s="30" t="str">
        <f>C$1735</f>
        <v>U.S. "Open"</v>
      </c>
      <c r="K954" s="30" t="str">
        <f>E$1735</f>
        <v>F</v>
      </c>
      <c r="L954" s="30" t="str">
        <f>D$1735</f>
        <v>Hard</v>
      </c>
      <c r="M954" s="30" t="str">
        <f>$F$1735</f>
        <v>Laver, Rod</v>
      </c>
      <c r="N954" s="30" t="str">
        <f>$F$1736</f>
        <v>6-2, 6-4, 5-7, 6-4</v>
      </c>
      <c r="O954" s="30"/>
      <c r="P954" s="30"/>
      <c r="Q954" s="30"/>
      <c r="R954" s="30">
        <v>12</v>
      </c>
      <c r="S954" s="30">
        <f t="shared" si="89"/>
        <v>12</v>
      </c>
      <c r="T954" s="30" t="s">
        <v>565</v>
      </c>
      <c r="U954" s="31">
        <f t="shared" si="90"/>
        <v>24</v>
      </c>
    </row>
    <row r="955" spans="2:21" x14ac:dyDescent="0.2">
      <c r="B955" s="51"/>
      <c r="C955" s="20" t="s">
        <v>596</v>
      </c>
      <c r="D955" s="52"/>
      <c r="E955" s="52"/>
      <c r="F955" s="19" t="s">
        <v>952</v>
      </c>
      <c r="I955" s="30">
        <f>B$1737</f>
        <v>1962</v>
      </c>
      <c r="J955" s="30" t="str">
        <f>C$1737</f>
        <v>French "Open"</v>
      </c>
      <c r="K955" s="30" t="str">
        <f>E$1737</f>
        <v>F</v>
      </c>
      <c r="L955" s="30" t="str">
        <f>D$1737</f>
        <v>Clay</v>
      </c>
      <c r="M955" s="30" t="str">
        <f>$F$1737</f>
        <v>Laver, Rod</v>
      </c>
      <c r="N955" s="30" t="str">
        <f>$F$1738</f>
        <v>3-6, 2-6, 6-3, 9-7, 6-2</v>
      </c>
      <c r="O955" s="30">
        <v>3</v>
      </c>
      <c r="P955" s="30"/>
      <c r="Q955" s="30"/>
      <c r="R955" s="30">
        <v>12</v>
      </c>
      <c r="S955" s="30">
        <f t="shared" si="89"/>
        <v>15</v>
      </c>
      <c r="T955" s="30" t="s">
        <v>565</v>
      </c>
      <c r="U955" s="31">
        <f t="shared" si="90"/>
        <v>30</v>
      </c>
    </row>
    <row r="956" spans="2:21" x14ac:dyDescent="0.2">
      <c r="B956" s="51">
        <v>2005</v>
      </c>
      <c r="C956" s="19" t="s">
        <v>897</v>
      </c>
      <c r="D956" s="52" t="s">
        <v>582</v>
      </c>
      <c r="E956" s="52" t="s">
        <v>12</v>
      </c>
      <c r="F956" s="19" t="s">
        <v>874</v>
      </c>
      <c r="I956" s="30">
        <f>B$1739</f>
        <v>1962</v>
      </c>
      <c r="J956" s="30" t="str">
        <f>C$1739</f>
        <v>Australian "Open"</v>
      </c>
      <c r="K956" s="30" t="str">
        <f>E$1739</f>
        <v>F</v>
      </c>
      <c r="L956" s="30" t="str">
        <f>D$1739</f>
        <v>Hard</v>
      </c>
      <c r="M956" s="30" t="str">
        <f>$F$1739</f>
        <v>Laver, Rod</v>
      </c>
      <c r="N956" s="30" t="str">
        <f>$F$1740</f>
        <v>8-6, 0-6, 6-4, 6-4</v>
      </c>
      <c r="O956" s="30">
        <v>3</v>
      </c>
      <c r="P956" s="30"/>
      <c r="Q956" s="30"/>
      <c r="R956" s="30">
        <v>12</v>
      </c>
      <c r="S956" s="30">
        <f t="shared" si="89"/>
        <v>15</v>
      </c>
      <c r="T956" s="30" t="s">
        <v>565</v>
      </c>
      <c r="U956" s="31">
        <f t="shared" si="90"/>
        <v>30</v>
      </c>
    </row>
    <row r="957" spans="2:21" x14ac:dyDescent="0.2">
      <c r="B957" s="51"/>
      <c r="C957" s="20" t="s">
        <v>898</v>
      </c>
      <c r="D957" s="52"/>
      <c r="E957" s="52"/>
      <c r="F957" s="19" t="s">
        <v>1118</v>
      </c>
      <c r="I957" s="30">
        <f>B$1741</f>
        <v>1961</v>
      </c>
      <c r="J957" s="30" t="str">
        <f>C$1741</f>
        <v>U.S. "Open"</v>
      </c>
      <c r="K957" s="30" t="str">
        <f>E$1741</f>
        <v>F</v>
      </c>
      <c r="L957" s="30" t="str">
        <f>D$1741</f>
        <v>Hard</v>
      </c>
      <c r="M957" s="30" t="str">
        <f>$F$1741</f>
        <v>Emerson, Roy</v>
      </c>
      <c r="N957" s="30" t="str">
        <f>$F$1742</f>
        <v>7-5, 6-3, 6-2</v>
      </c>
      <c r="O957" s="30"/>
      <c r="P957" s="30"/>
      <c r="Q957" s="30"/>
      <c r="R957" s="30">
        <v>12</v>
      </c>
      <c r="S957" s="30">
        <f t="shared" si="89"/>
        <v>12</v>
      </c>
      <c r="T957" s="30" t="s">
        <v>565</v>
      </c>
      <c r="U957" s="31">
        <f t="shared" si="90"/>
        <v>24</v>
      </c>
    </row>
    <row r="958" spans="2:21" x14ac:dyDescent="0.2">
      <c r="I958" s="30">
        <f>B$1743</f>
        <v>1961</v>
      </c>
      <c r="J958" s="30" t="str">
        <f>C$1743</f>
        <v>Australian "Open"</v>
      </c>
      <c r="K958" s="30" t="str">
        <f>E$1743</f>
        <v>F</v>
      </c>
      <c r="L958" s="30" t="str">
        <f>D$1743</f>
        <v>Hard</v>
      </c>
      <c r="M958" s="30" t="str">
        <f>$F$1743</f>
        <v>Emerson, Roy</v>
      </c>
      <c r="N958" s="30" t="str">
        <f>$F$1744</f>
        <v>1-6, 6-3, 7-5, 6-4</v>
      </c>
      <c r="O958" s="30"/>
      <c r="P958" s="30"/>
      <c r="Q958" s="30"/>
      <c r="R958" s="30">
        <v>12</v>
      </c>
      <c r="S958" s="30">
        <f t="shared" si="89"/>
        <v>12</v>
      </c>
      <c r="T958" s="30" t="s">
        <v>565</v>
      </c>
      <c r="U958" s="31">
        <f t="shared" si="90"/>
        <v>24</v>
      </c>
    </row>
    <row r="959" spans="2:21" x14ac:dyDescent="0.2">
      <c r="I959" s="30">
        <f>B$1745</f>
        <v>1960</v>
      </c>
      <c r="J959" s="30" t="str">
        <f>C$1745</f>
        <v>Wimbledon</v>
      </c>
      <c r="K959" s="30" t="str">
        <f>E$1745</f>
        <v>Q</v>
      </c>
      <c r="L959" s="30" t="str">
        <f>D$1745</f>
        <v>Grass</v>
      </c>
      <c r="M959" s="30" t="str">
        <f>$F$1745</f>
        <v>Laver, Rod</v>
      </c>
      <c r="N959" s="30" t="str">
        <f>$F$1746</f>
        <v>6-4, 5-7, 6-4, 6-4</v>
      </c>
      <c r="O959" s="30"/>
      <c r="P959" s="30">
        <v>6</v>
      </c>
      <c r="Q959" s="30"/>
      <c r="R959" s="30"/>
      <c r="S959" s="30">
        <f t="shared" si="89"/>
        <v>6</v>
      </c>
      <c r="T959" s="30" t="s">
        <v>565</v>
      </c>
      <c r="U959" s="31">
        <f t="shared" si="90"/>
        <v>12</v>
      </c>
    </row>
    <row r="960" spans="2:21" x14ac:dyDescent="0.2">
      <c r="B960" s="19" t="s">
        <v>904</v>
      </c>
      <c r="I960" s="30">
        <f>B$1747</f>
        <v>1960</v>
      </c>
      <c r="J960" s="30" t="str">
        <f>C$1747</f>
        <v>Australian "Open"</v>
      </c>
      <c r="K960" s="30" t="str">
        <f>E$1747</f>
        <v>S</v>
      </c>
      <c r="L960" s="30" t="str">
        <f>D$1747</f>
        <v>Hard</v>
      </c>
      <c r="M960" s="30" t="str">
        <f>$F$1747</f>
        <v>Laver, Rod</v>
      </c>
      <c r="N960" s="30" t="str">
        <f>$F$1748</f>
        <v>4-6, 6-1, 9-7, 3-6, 7-5</v>
      </c>
      <c r="O960" s="30">
        <v>3</v>
      </c>
      <c r="P960" s="30"/>
      <c r="Q960" s="30">
        <v>9</v>
      </c>
      <c r="R960" s="30"/>
      <c r="S960" s="30">
        <f t="shared" si="89"/>
        <v>12</v>
      </c>
      <c r="T960" s="30" t="s">
        <v>565</v>
      </c>
      <c r="U960" s="31">
        <f t="shared" si="90"/>
        <v>24</v>
      </c>
    </row>
    <row r="961" spans="2:22" x14ac:dyDescent="0.2">
      <c r="B961" s="51">
        <v>2012</v>
      </c>
      <c r="C961" s="19" t="s">
        <v>885</v>
      </c>
      <c r="D961" s="52" t="s">
        <v>582</v>
      </c>
      <c r="E961" s="52" t="s">
        <v>9</v>
      </c>
      <c r="F961" s="19" t="s">
        <v>905</v>
      </c>
      <c r="V961" s="33">
        <f>SUM(U936:U960)</f>
        <v>336</v>
      </c>
    </row>
    <row r="962" spans="2:22" x14ac:dyDescent="0.2">
      <c r="B962" s="51"/>
      <c r="C962" s="20" t="s">
        <v>609</v>
      </c>
      <c r="D962" s="52"/>
      <c r="E962" s="52"/>
      <c r="F962" s="19" t="s">
        <v>1227</v>
      </c>
    </row>
    <row r="963" spans="2:22" x14ac:dyDescent="0.2">
      <c r="B963" s="51">
        <v>2011</v>
      </c>
      <c r="C963" s="19" t="s">
        <v>683</v>
      </c>
      <c r="D963" s="52" t="s">
        <v>582</v>
      </c>
      <c r="E963" s="52" t="s">
        <v>17</v>
      </c>
      <c r="F963" s="19" t="s">
        <v>874</v>
      </c>
    </row>
    <row r="964" spans="2:22" x14ac:dyDescent="0.2">
      <c r="B964" s="51"/>
      <c r="C964" s="20" t="s">
        <v>684</v>
      </c>
      <c r="D964" s="52"/>
      <c r="E964" s="52"/>
      <c r="F964" s="19" t="s">
        <v>1008</v>
      </c>
    </row>
    <row r="965" spans="2:22" x14ac:dyDescent="0.2">
      <c r="B965" s="51">
        <v>2010</v>
      </c>
      <c r="C965" s="19" t="s">
        <v>683</v>
      </c>
      <c r="D965" s="52" t="s">
        <v>582</v>
      </c>
      <c r="E965" s="52" t="s">
        <v>5</v>
      </c>
      <c r="F965" s="19" t="s">
        <v>874</v>
      </c>
    </row>
    <row r="966" spans="2:22" x14ac:dyDescent="0.2">
      <c r="B966" s="51"/>
      <c r="C966" s="20" t="s">
        <v>684</v>
      </c>
      <c r="D966" s="52"/>
      <c r="E966" s="52"/>
      <c r="F966" s="19" t="s">
        <v>966</v>
      </c>
    </row>
    <row r="967" spans="2:22" x14ac:dyDescent="0.2">
      <c r="B967" s="51">
        <v>2009</v>
      </c>
      <c r="C967" s="19" t="s">
        <v>597</v>
      </c>
      <c r="D967" s="52" t="s">
        <v>599</v>
      </c>
      <c r="E967" s="52" t="s">
        <v>12</v>
      </c>
      <c r="F967" s="19" t="s">
        <v>874</v>
      </c>
    </row>
    <row r="968" spans="2:22" x14ac:dyDescent="0.2">
      <c r="B968" s="51"/>
      <c r="C968" s="20" t="s">
        <v>870</v>
      </c>
      <c r="D968" s="52"/>
      <c r="E968" s="52"/>
      <c r="F968" s="19" t="s">
        <v>1228</v>
      </c>
    </row>
    <row r="969" spans="2:22" x14ac:dyDescent="0.2">
      <c r="B969" s="51">
        <v>2009</v>
      </c>
      <c r="C969" s="19" t="s">
        <v>889</v>
      </c>
      <c r="D969" s="52" t="s">
        <v>585</v>
      </c>
      <c r="E969" s="52" t="s">
        <v>17</v>
      </c>
      <c r="F969" s="19" t="s">
        <v>874</v>
      </c>
    </row>
    <row r="970" spans="2:22" x14ac:dyDescent="0.2">
      <c r="B970" s="51"/>
      <c r="C970" s="20" t="s">
        <v>890</v>
      </c>
      <c r="D970" s="52"/>
      <c r="E970" s="52"/>
      <c r="F970" s="19" t="s">
        <v>1229</v>
      </c>
    </row>
    <row r="971" spans="2:22" x14ac:dyDescent="0.2">
      <c r="B971" s="51">
        <v>2009</v>
      </c>
      <c r="C971" s="19" t="s">
        <v>885</v>
      </c>
      <c r="D971" s="52" t="s">
        <v>582</v>
      </c>
      <c r="E971" s="52" t="s">
        <v>17</v>
      </c>
      <c r="F971" s="19" t="s">
        <v>874</v>
      </c>
    </row>
    <row r="972" spans="2:22" x14ac:dyDescent="0.2">
      <c r="B972" s="51"/>
      <c r="C972" s="20" t="s">
        <v>609</v>
      </c>
      <c r="D972" s="52"/>
      <c r="E972" s="52"/>
      <c r="F972" s="19" t="s">
        <v>1230</v>
      </c>
    </row>
    <row r="973" spans="2:22" x14ac:dyDescent="0.2">
      <c r="B973" s="51">
        <v>2009</v>
      </c>
      <c r="C973" s="19" t="s">
        <v>590</v>
      </c>
      <c r="D973" s="52" t="s">
        <v>582</v>
      </c>
      <c r="E973" s="52" t="s">
        <v>5</v>
      </c>
      <c r="F973" s="19" t="s">
        <v>874</v>
      </c>
    </row>
    <row r="974" spans="2:22" x14ac:dyDescent="0.2">
      <c r="B974" s="51"/>
      <c r="C974" s="20" t="s">
        <v>591</v>
      </c>
      <c r="D974" s="52"/>
      <c r="E974" s="52"/>
      <c r="F974" s="19" t="s">
        <v>1231</v>
      </c>
    </row>
    <row r="975" spans="2:22" x14ac:dyDescent="0.2">
      <c r="B975" s="51">
        <v>2008</v>
      </c>
      <c r="C975" s="19" t="s">
        <v>608</v>
      </c>
      <c r="D975" s="52" t="s">
        <v>582</v>
      </c>
      <c r="E975" s="52" t="s">
        <v>17</v>
      </c>
      <c r="F975" s="19" t="s">
        <v>905</v>
      </c>
    </row>
    <row r="976" spans="2:22" x14ac:dyDescent="0.2">
      <c r="B976" s="51"/>
      <c r="C976" s="20" t="s">
        <v>609</v>
      </c>
      <c r="D976" s="52"/>
      <c r="E976" s="52"/>
      <c r="F976" s="19" t="s">
        <v>1232</v>
      </c>
    </row>
    <row r="977" spans="2:6" x14ac:dyDescent="0.2">
      <c r="B977" s="51">
        <v>2007</v>
      </c>
      <c r="C977" s="19" t="s">
        <v>892</v>
      </c>
      <c r="D977" s="52" t="s">
        <v>582</v>
      </c>
      <c r="E977" s="52" t="s">
        <v>594</v>
      </c>
      <c r="F977" s="19" t="s">
        <v>874</v>
      </c>
    </row>
    <row r="978" spans="2:6" x14ac:dyDescent="0.2">
      <c r="B978" s="51"/>
      <c r="C978" s="20" t="s">
        <v>883</v>
      </c>
      <c r="D978" s="52"/>
      <c r="E978" s="52"/>
      <c r="F978" s="19" t="s">
        <v>976</v>
      </c>
    </row>
    <row r="979" spans="2:6" x14ac:dyDescent="0.2">
      <c r="B979" s="51">
        <v>2007</v>
      </c>
      <c r="C979" s="19" t="s">
        <v>580</v>
      </c>
      <c r="D979" s="52" t="s">
        <v>582</v>
      </c>
      <c r="E979" s="52" t="s">
        <v>17</v>
      </c>
      <c r="F979" s="19" t="s">
        <v>874</v>
      </c>
    </row>
    <row r="980" spans="2:6" x14ac:dyDescent="0.2">
      <c r="B980" s="51"/>
      <c r="C980" s="20" t="s">
        <v>581</v>
      </c>
      <c r="D980" s="52"/>
      <c r="E980" s="52"/>
      <c r="F980" s="19" t="s">
        <v>1233</v>
      </c>
    </row>
    <row r="981" spans="2:6" x14ac:dyDescent="0.2">
      <c r="B981" s="51">
        <v>2007</v>
      </c>
      <c r="C981" s="19" t="s">
        <v>590</v>
      </c>
      <c r="D981" s="52" t="s">
        <v>582</v>
      </c>
      <c r="E981" s="52" t="s">
        <v>5</v>
      </c>
      <c r="F981" s="19" t="s">
        <v>874</v>
      </c>
    </row>
    <row r="982" spans="2:6" x14ac:dyDescent="0.2">
      <c r="B982" s="51"/>
      <c r="C982" s="20" t="s">
        <v>591</v>
      </c>
      <c r="D982" s="52"/>
      <c r="E982" s="52"/>
      <c r="F982" s="19" t="s">
        <v>1234</v>
      </c>
    </row>
    <row r="983" spans="2:6" x14ac:dyDescent="0.2">
      <c r="B983" s="51">
        <v>2006</v>
      </c>
      <c r="C983" s="19" t="s">
        <v>892</v>
      </c>
      <c r="D983" s="52" t="s">
        <v>582</v>
      </c>
      <c r="E983" s="52" t="s">
        <v>594</v>
      </c>
      <c r="F983" s="19" t="s">
        <v>874</v>
      </c>
    </row>
    <row r="984" spans="2:6" x14ac:dyDescent="0.2">
      <c r="B984" s="51"/>
      <c r="C984" s="20" t="s">
        <v>883</v>
      </c>
      <c r="D984" s="52"/>
      <c r="E984" s="52"/>
      <c r="F984" s="19" t="s">
        <v>1235</v>
      </c>
    </row>
    <row r="985" spans="2:6" x14ac:dyDescent="0.2">
      <c r="B985" s="51">
        <v>2006</v>
      </c>
      <c r="C985" s="19" t="s">
        <v>580</v>
      </c>
      <c r="D985" s="52" t="s">
        <v>582</v>
      </c>
      <c r="E985" s="52" t="s">
        <v>12</v>
      </c>
      <c r="F985" s="19" t="s">
        <v>874</v>
      </c>
    </row>
    <row r="986" spans="2:6" x14ac:dyDescent="0.2">
      <c r="B986" s="51"/>
      <c r="C986" s="20" t="s">
        <v>581</v>
      </c>
      <c r="D986" s="52"/>
      <c r="E986" s="52"/>
      <c r="F986" s="19" t="s">
        <v>1236</v>
      </c>
    </row>
    <row r="987" spans="2:6" x14ac:dyDescent="0.2">
      <c r="B987" s="51">
        <v>2005</v>
      </c>
      <c r="C987" s="19" t="s">
        <v>595</v>
      </c>
      <c r="D987" s="52" t="s">
        <v>582</v>
      </c>
      <c r="E987" s="52" t="s">
        <v>12</v>
      </c>
      <c r="F987" s="19" t="s">
        <v>874</v>
      </c>
    </row>
    <row r="988" spans="2:6" x14ac:dyDescent="0.2">
      <c r="B988" s="51"/>
      <c r="C988" s="20" t="s">
        <v>906</v>
      </c>
      <c r="D988" s="52"/>
      <c r="E988" s="52"/>
      <c r="F988" s="19" t="s">
        <v>1118</v>
      </c>
    </row>
    <row r="989" spans="2:6" x14ac:dyDescent="0.2">
      <c r="B989" s="51">
        <v>2005</v>
      </c>
      <c r="C989" s="19" t="s">
        <v>597</v>
      </c>
      <c r="D989" s="52" t="s">
        <v>599</v>
      </c>
      <c r="E989" s="52" t="s">
        <v>12</v>
      </c>
      <c r="F989" s="19" t="s">
        <v>874</v>
      </c>
    </row>
    <row r="990" spans="2:6" x14ac:dyDescent="0.2">
      <c r="B990" s="51"/>
      <c r="C990" s="20" t="s">
        <v>598</v>
      </c>
      <c r="D990" s="52"/>
      <c r="E990" s="52"/>
      <c r="F990" s="19" t="s">
        <v>1237</v>
      </c>
    </row>
    <row r="991" spans="2:6" x14ac:dyDescent="0.2">
      <c r="B991" s="51">
        <v>2004</v>
      </c>
      <c r="C991" s="19" t="s">
        <v>897</v>
      </c>
      <c r="D991" s="52" t="s">
        <v>582</v>
      </c>
      <c r="E991" s="52" t="s">
        <v>12</v>
      </c>
      <c r="F991" s="19" t="s">
        <v>874</v>
      </c>
    </row>
    <row r="992" spans="2:6" x14ac:dyDescent="0.2">
      <c r="B992" s="51"/>
      <c r="C992" s="20" t="s">
        <v>898</v>
      </c>
      <c r="D992" s="52"/>
      <c r="E992" s="52"/>
      <c r="F992" s="19" t="s">
        <v>1092</v>
      </c>
    </row>
    <row r="993" spans="2:6" x14ac:dyDescent="0.2">
      <c r="B993" s="51">
        <v>2004</v>
      </c>
      <c r="C993" s="19" t="s">
        <v>600</v>
      </c>
      <c r="D993" s="52" t="s">
        <v>582</v>
      </c>
      <c r="E993" s="52" t="s">
        <v>12</v>
      </c>
      <c r="F993" s="19" t="s">
        <v>874</v>
      </c>
    </row>
    <row r="994" spans="2:6" x14ac:dyDescent="0.2">
      <c r="B994" s="51"/>
      <c r="C994" s="20" t="s">
        <v>601</v>
      </c>
      <c r="D994" s="52"/>
      <c r="E994" s="52"/>
      <c r="F994" s="19" t="s">
        <v>1152</v>
      </c>
    </row>
    <row r="995" spans="2:6" x14ac:dyDescent="0.2">
      <c r="B995" s="51">
        <v>2004</v>
      </c>
      <c r="C995" s="19" t="s">
        <v>597</v>
      </c>
      <c r="D995" s="52" t="s">
        <v>599</v>
      </c>
      <c r="E995" s="52" t="s">
        <v>12</v>
      </c>
      <c r="F995" s="19" t="s">
        <v>874</v>
      </c>
    </row>
    <row r="996" spans="2:6" x14ac:dyDescent="0.2">
      <c r="B996" s="51"/>
      <c r="C996" s="20" t="s">
        <v>598</v>
      </c>
      <c r="D996" s="52"/>
      <c r="E996" s="52"/>
      <c r="F996" s="19" t="s">
        <v>1238</v>
      </c>
    </row>
    <row r="997" spans="2:6" x14ac:dyDescent="0.2">
      <c r="B997" s="51">
        <v>2003</v>
      </c>
      <c r="C997" s="19" t="s">
        <v>892</v>
      </c>
      <c r="D997" s="52" t="s">
        <v>582</v>
      </c>
      <c r="E997" s="52" t="s">
        <v>5</v>
      </c>
      <c r="F997" s="19" t="s">
        <v>874</v>
      </c>
    </row>
    <row r="998" spans="2:6" x14ac:dyDescent="0.2">
      <c r="B998" s="51"/>
      <c r="C998" s="20" t="s">
        <v>907</v>
      </c>
      <c r="D998" s="52"/>
      <c r="E998" s="52"/>
      <c r="F998" s="19" t="s">
        <v>1239</v>
      </c>
    </row>
    <row r="999" spans="2:6" x14ac:dyDescent="0.2">
      <c r="B999" s="51">
        <v>2003</v>
      </c>
      <c r="C999" s="19" t="s">
        <v>600</v>
      </c>
      <c r="D999" s="52" t="s">
        <v>582</v>
      </c>
      <c r="E999" s="52" t="s">
        <v>5</v>
      </c>
      <c r="F999" s="19" t="s">
        <v>905</v>
      </c>
    </row>
    <row r="1000" spans="2:6" x14ac:dyDescent="0.2">
      <c r="B1000" s="51"/>
      <c r="C1000" s="20" t="s">
        <v>607</v>
      </c>
      <c r="D1000" s="52"/>
      <c r="E1000" s="52"/>
      <c r="F1000" s="19" t="s">
        <v>1240</v>
      </c>
    </row>
    <row r="1001" spans="2:6" x14ac:dyDescent="0.2">
      <c r="B1001" s="51">
        <v>2003</v>
      </c>
      <c r="C1001" s="19" t="s">
        <v>597</v>
      </c>
      <c r="D1001" s="52" t="s">
        <v>599</v>
      </c>
      <c r="E1001" s="52" t="s">
        <v>5</v>
      </c>
      <c r="F1001" s="19" t="s">
        <v>874</v>
      </c>
    </row>
    <row r="1002" spans="2:6" x14ac:dyDescent="0.2">
      <c r="B1002" s="51"/>
      <c r="C1002" s="20" t="s">
        <v>598</v>
      </c>
      <c r="D1002" s="52"/>
      <c r="E1002" s="52"/>
      <c r="F1002" s="19" t="s">
        <v>1241</v>
      </c>
    </row>
    <row r="1003" spans="2:6" x14ac:dyDescent="0.2">
      <c r="B1003" s="51">
        <v>2002</v>
      </c>
      <c r="C1003" s="19" t="s">
        <v>683</v>
      </c>
      <c r="D1003" s="52" t="s">
        <v>605</v>
      </c>
      <c r="E1003" s="52" t="s">
        <v>17</v>
      </c>
      <c r="F1003" s="19" t="s">
        <v>874</v>
      </c>
    </row>
    <row r="1004" spans="2:6" x14ac:dyDescent="0.2">
      <c r="B1004" s="51"/>
      <c r="C1004" s="20" t="s">
        <v>684</v>
      </c>
      <c r="D1004" s="52"/>
      <c r="E1004" s="52"/>
      <c r="F1004" s="19" t="s">
        <v>1242</v>
      </c>
    </row>
    <row r="1005" spans="2:6" x14ac:dyDescent="0.2">
      <c r="B1005" s="51">
        <v>2002</v>
      </c>
      <c r="C1005" s="19" t="s">
        <v>908</v>
      </c>
      <c r="D1005" s="52" t="s">
        <v>582</v>
      </c>
      <c r="E1005" s="52" t="s">
        <v>5</v>
      </c>
      <c r="F1005" s="19" t="s">
        <v>874</v>
      </c>
    </row>
    <row r="1006" spans="2:6" x14ac:dyDescent="0.2">
      <c r="B1006" s="51"/>
      <c r="C1006" s="20" t="s">
        <v>591</v>
      </c>
      <c r="D1006" s="52"/>
      <c r="E1006" s="52"/>
      <c r="F1006" s="19" t="s">
        <v>1243</v>
      </c>
    </row>
    <row r="1007" spans="2:6" x14ac:dyDescent="0.2">
      <c r="B1007" s="51">
        <v>2001</v>
      </c>
      <c r="C1007" s="19" t="s">
        <v>683</v>
      </c>
      <c r="D1007" s="52" t="s">
        <v>605</v>
      </c>
      <c r="E1007" s="52" t="s">
        <v>17</v>
      </c>
      <c r="F1007" s="19" t="s">
        <v>874</v>
      </c>
    </row>
    <row r="1008" spans="2:6" x14ac:dyDescent="0.2">
      <c r="B1008" s="51"/>
      <c r="C1008" s="20" t="s">
        <v>684</v>
      </c>
      <c r="D1008" s="52"/>
      <c r="E1008" s="52"/>
      <c r="F1008" s="20" t="s">
        <v>1244</v>
      </c>
    </row>
    <row r="1011" spans="2:6" x14ac:dyDescent="0.2">
      <c r="B1011" s="19" t="s">
        <v>909</v>
      </c>
    </row>
    <row r="1012" spans="2:6" x14ac:dyDescent="0.2">
      <c r="B1012" s="51">
        <v>2014</v>
      </c>
      <c r="C1012" s="19" t="s">
        <v>910</v>
      </c>
      <c r="D1012" s="52" t="s">
        <v>582</v>
      </c>
      <c r="E1012" s="52" t="s">
        <v>12</v>
      </c>
      <c r="F1012" s="19" t="s">
        <v>911</v>
      </c>
    </row>
    <row r="1013" spans="2:6" x14ac:dyDescent="0.2">
      <c r="B1013" s="51"/>
      <c r="C1013" s="20" t="s">
        <v>591</v>
      </c>
      <c r="D1013" s="52"/>
      <c r="E1013" s="52"/>
      <c r="F1013" s="19" t="s">
        <v>1245</v>
      </c>
    </row>
    <row r="1014" spans="2:6" x14ac:dyDescent="0.2">
      <c r="B1014" s="51">
        <v>2011</v>
      </c>
      <c r="C1014" s="19" t="s">
        <v>912</v>
      </c>
      <c r="D1014" s="52" t="s">
        <v>599</v>
      </c>
      <c r="E1014" s="52" t="s">
        <v>594</v>
      </c>
      <c r="F1014" s="19" t="s">
        <v>874</v>
      </c>
    </row>
    <row r="1015" spans="2:6" x14ac:dyDescent="0.2">
      <c r="B1015" s="51"/>
      <c r="C1015" s="20" t="s">
        <v>591</v>
      </c>
      <c r="D1015" s="52"/>
      <c r="E1015" s="52"/>
      <c r="F1015" s="19" t="s">
        <v>1246</v>
      </c>
    </row>
    <row r="1016" spans="2:6" x14ac:dyDescent="0.2">
      <c r="B1016" s="51">
        <v>2010</v>
      </c>
      <c r="C1016" s="19" t="s">
        <v>913</v>
      </c>
      <c r="D1016" s="52" t="s">
        <v>599</v>
      </c>
      <c r="E1016" s="52" t="s">
        <v>12</v>
      </c>
      <c r="F1016" s="19" t="s">
        <v>911</v>
      </c>
    </row>
    <row r="1017" spans="2:6" x14ac:dyDescent="0.2">
      <c r="B1017" s="51"/>
      <c r="C1017" s="20" t="s">
        <v>593</v>
      </c>
      <c r="D1017" s="52"/>
      <c r="E1017" s="52"/>
      <c r="F1017" s="19" t="s">
        <v>1247</v>
      </c>
    </row>
    <row r="1018" spans="2:6" x14ac:dyDescent="0.2">
      <c r="B1018" s="51">
        <v>2010</v>
      </c>
      <c r="C1018" s="19" t="s">
        <v>590</v>
      </c>
      <c r="D1018" s="52" t="s">
        <v>582</v>
      </c>
      <c r="E1018" s="52" t="s">
        <v>1</v>
      </c>
      <c r="F1018" s="19" t="s">
        <v>874</v>
      </c>
    </row>
    <row r="1019" spans="2:6" x14ac:dyDescent="0.2">
      <c r="B1019" s="51"/>
      <c r="C1019" s="20" t="s">
        <v>591</v>
      </c>
      <c r="D1019" s="52"/>
      <c r="E1019" s="52"/>
      <c r="F1019" s="19" t="s">
        <v>1248</v>
      </c>
    </row>
    <row r="1020" spans="2:6" x14ac:dyDescent="0.2">
      <c r="B1020" s="51">
        <v>2009</v>
      </c>
      <c r="C1020" s="19" t="s">
        <v>580</v>
      </c>
      <c r="D1020" s="52" t="s">
        <v>582</v>
      </c>
      <c r="E1020" s="52" t="s">
        <v>9</v>
      </c>
      <c r="F1020" s="19" t="s">
        <v>874</v>
      </c>
    </row>
    <row r="1021" spans="2:6" x14ac:dyDescent="0.2">
      <c r="B1021" s="51"/>
      <c r="C1021" s="20" t="s">
        <v>581</v>
      </c>
      <c r="D1021" s="52"/>
      <c r="E1021" s="52"/>
      <c r="F1021" s="19" t="s">
        <v>1033</v>
      </c>
    </row>
    <row r="1022" spans="2:6" x14ac:dyDescent="0.2">
      <c r="B1022" s="51">
        <v>2009</v>
      </c>
      <c r="C1022" s="19" t="s">
        <v>880</v>
      </c>
      <c r="D1022" s="52" t="s">
        <v>582</v>
      </c>
      <c r="E1022" s="52" t="s">
        <v>17</v>
      </c>
      <c r="F1022" s="19" t="s">
        <v>874</v>
      </c>
    </row>
    <row r="1023" spans="2:6" x14ac:dyDescent="0.2">
      <c r="B1023" s="51"/>
      <c r="C1023" s="20" t="s">
        <v>596</v>
      </c>
      <c r="D1023" s="52"/>
      <c r="E1023" s="52"/>
      <c r="F1023" s="19" t="s">
        <v>1053</v>
      </c>
    </row>
    <row r="1024" spans="2:6" x14ac:dyDescent="0.2">
      <c r="B1024" s="51">
        <v>2008</v>
      </c>
      <c r="C1024" s="19" t="s">
        <v>597</v>
      </c>
      <c r="D1024" s="52" t="s">
        <v>599</v>
      </c>
      <c r="E1024" s="52" t="s">
        <v>1</v>
      </c>
      <c r="F1024" s="19" t="s">
        <v>874</v>
      </c>
    </row>
    <row r="1025" spans="2:6" x14ac:dyDescent="0.2">
      <c r="B1025" s="51"/>
      <c r="C1025" s="20" t="s">
        <v>870</v>
      </c>
      <c r="D1025" s="52"/>
      <c r="E1025" s="52"/>
      <c r="F1025" s="19" t="s">
        <v>1249</v>
      </c>
    </row>
    <row r="1026" spans="2:6" x14ac:dyDescent="0.2">
      <c r="B1026" s="51">
        <v>2007</v>
      </c>
      <c r="C1026" s="19" t="s">
        <v>595</v>
      </c>
      <c r="D1026" s="52" t="s">
        <v>582</v>
      </c>
      <c r="E1026" s="52" t="s">
        <v>5</v>
      </c>
      <c r="F1026" s="19" t="s">
        <v>874</v>
      </c>
    </row>
    <row r="1027" spans="2:6" x14ac:dyDescent="0.2">
      <c r="B1027" s="51"/>
      <c r="C1027" s="20" t="s">
        <v>596</v>
      </c>
      <c r="D1027" s="52"/>
      <c r="E1027" s="52"/>
      <c r="F1027" s="19" t="s">
        <v>1250</v>
      </c>
    </row>
    <row r="1028" spans="2:6" x14ac:dyDescent="0.2">
      <c r="B1028" s="51">
        <v>2007</v>
      </c>
      <c r="C1028" s="19" t="s">
        <v>600</v>
      </c>
      <c r="D1028" s="52" t="s">
        <v>582</v>
      </c>
      <c r="E1028" s="52" t="s">
        <v>17</v>
      </c>
      <c r="F1028" s="19" t="s">
        <v>874</v>
      </c>
    </row>
    <row r="1029" spans="2:6" x14ac:dyDescent="0.2">
      <c r="B1029" s="51"/>
      <c r="C1029" s="20" t="s">
        <v>607</v>
      </c>
      <c r="D1029" s="52"/>
      <c r="E1029" s="52"/>
      <c r="F1029" s="19" t="s">
        <v>1053</v>
      </c>
    </row>
    <row r="1030" spans="2:6" x14ac:dyDescent="0.2">
      <c r="B1030" s="51">
        <v>2005</v>
      </c>
      <c r="C1030" s="19" t="s">
        <v>580</v>
      </c>
      <c r="D1030" s="52" t="s">
        <v>582</v>
      </c>
      <c r="E1030" s="52" t="s">
        <v>5</v>
      </c>
      <c r="F1030" s="19" t="s">
        <v>874</v>
      </c>
    </row>
    <row r="1031" spans="2:6" x14ac:dyDescent="0.2">
      <c r="B1031" s="51"/>
      <c r="C1031" s="20" t="s">
        <v>581</v>
      </c>
      <c r="D1031" s="52"/>
      <c r="E1031" s="52"/>
      <c r="F1031" s="19" t="s">
        <v>1251</v>
      </c>
    </row>
    <row r="1032" spans="2:6" x14ac:dyDescent="0.2">
      <c r="B1032" s="51">
        <v>2005</v>
      </c>
      <c r="C1032" s="19" t="s">
        <v>597</v>
      </c>
      <c r="D1032" s="52" t="s">
        <v>599</v>
      </c>
      <c r="E1032" s="52" t="s">
        <v>5</v>
      </c>
      <c r="F1032" s="19" t="s">
        <v>874</v>
      </c>
    </row>
    <row r="1033" spans="2:6" x14ac:dyDescent="0.2">
      <c r="B1033" s="51"/>
      <c r="C1033" s="20" t="s">
        <v>598</v>
      </c>
      <c r="D1033" s="52"/>
      <c r="E1033" s="52"/>
      <c r="F1033" s="19" t="s">
        <v>1252</v>
      </c>
    </row>
    <row r="1034" spans="2:6" x14ac:dyDescent="0.2">
      <c r="B1034" s="51">
        <v>2005</v>
      </c>
      <c r="C1034" s="19" t="s">
        <v>588</v>
      </c>
      <c r="D1034" s="52" t="s">
        <v>582</v>
      </c>
      <c r="E1034" s="52" t="s">
        <v>12</v>
      </c>
      <c r="F1034" s="19" t="s">
        <v>874</v>
      </c>
    </row>
    <row r="1035" spans="2:6" x14ac:dyDescent="0.2">
      <c r="B1035" s="51"/>
      <c r="C1035" s="20" t="s">
        <v>589</v>
      </c>
      <c r="D1035" s="52"/>
      <c r="E1035" s="52"/>
      <c r="F1035" s="19" t="s">
        <v>1253</v>
      </c>
    </row>
    <row r="1036" spans="2:6" x14ac:dyDescent="0.2">
      <c r="B1036" s="51">
        <v>2004</v>
      </c>
      <c r="C1036" s="19" t="s">
        <v>892</v>
      </c>
      <c r="D1036" s="52" t="s">
        <v>582</v>
      </c>
      <c r="E1036" s="52" t="s">
        <v>12</v>
      </c>
      <c r="F1036" s="19" t="s">
        <v>874</v>
      </c>
    </row>
    <row r="1037" spans="2:6" x14ac:dyDescent="0.2">
      <c r="B1037" s="51"/>
      <c r="C1037" s="20" t="s">
        <v>907</v>
      </c>
      <c r="D1037" s="52"/>
      <c r="E1037" s="52"/>
      <c r="F1037" s="19" t="s">
        <v>1008</v>
      </c>
    </row>
    <row r="1038" spans="2:6" x14ac:dyDescent="0.2">
      <c r="B1038" s="51">
        <v>2004</v>
      </c>
      <c r="C1038" s="19" t="s">
        <v>892</v>
      </c>
      <c r="D1038" s="52" t="s">
        <v>582</v>
      </c>
      <c r="E1038" s="52" t="s">
        <v>594</v>
      </c>
      <c r="F1038" s="19" t="s">
        <v>874</v>
      </c>
    </row>
    <row r="1039" spans="2:6" x14ac:dyDescent="0.2">
      <c r="B1039" s="51"/>
      <c r="C1039" s="20" t="s">
        <v>907</v>
      </c>
      <c r="D1039" s="52"/>
      <c r="E1039" s="52"/>
      <c r="F1039" s="19" t="s">
        <v>1053</v>
      </c>
    </row>
    <row r="1040" spans="2:6" x14ac:dyDescent="0.2">
      <c r="B1040" s="51">
        <v>2004</v>
      </c>
      <c r="C1040" s="19" t="s">
        <v>580</v>
      </c>
      <c r="D1040" s="52" t="s">
        <v>582</v>
      </c>
      <c r="E1040" s="52" t="s">
        <v>12</v>
      </c>
      <c r="F1040" s="19" t="s">
        <v>874</v>
      </c>
    </row>
    <row r="1041" spans="2:6" x14ac:dyDescent="0.2">
      <c r="B1041" s="51"/>
      <c r="C1041" s="20" t="s">
        <v>581</v>
      </c>
      <c r="D1041" s="52"/>
      <c r="E1041" s="52"/>
      <c r="F1041" s="19" t="s">
        <v>1254</v>
      </c>
    </row>
    <row r="1042" spans="2:6" x14ac:dyDescent="0.2">
      <c r="B1042" s="51">
        <v>2004</v>
      </c>
      <c r="C1042" s="19" t="s">
        <v>597</v>
      </c>
      <c r="D1042" s="52" t="s">
        <v>599</v>
      </c>
      <c r="E1042" s="52" t="s">
        <v>17</v>
      </c>
      <c r="F1042" s="19" t="s">
        <v>874</v>
      </c>
    </row>
    <row r="1043" spans="2:6" x14ac:dyDescent="0.2">
      <c r="B1043" s="51"/>
      <c r="C1043" s="20" t="s">
        <v>598</v>
      </c>
      <c r="D1043" s="52"/>
      <c r="E1043" s="52"/>
      <c r="F1043" s="19" t="s">
        <v>1255</v>
      </c>
    </row>
    <row r="1044" spans="2:6" x14ac:dyDescent="0.2">
      <c r="B1044" s="51">
        <v>2004</v>
      </c>
      <c r="C1044" s="19" t="s">
        <v>891</v>
      </c>
      <c r="D1044" s="52" t="s">
        <v>585</v>
      </c>
      <c r="E1044" s="52" t="s">
        <v>5</v>
      </c>
      <c r="F1044" s="19" t="s">
        <v>874</v>
      </c>
    </row>
    <row r="1045" spans="2:6" x14ac:dyDescent="0.2">
      <c r="B1045" s="51"/>
      <c r="C1045" s="20" t="s">
        <v>593</v>
      </c>
      <c r="D1045" s="52"/>
      <c r="E1045" s="52"/>
      <c r="F1045" s="19" t="s">
        <v>1256</v>
      </c>
    </row>
    <row r="1046" spans="2:6" x14ac:dyDescent="0.2">
      <c r="B1046" s="51">
        <v>2004</v>
      </c>
      <c r="C1046" s="19" t="s">
        <v>590</v>
      </c>
      <c r="D1046" s="52" t="s">
        <v>582</v>
      </c>
      <c r="E1046" s="52" t="s">
        <v>1</v>
      </c>
      <c r="F1046" s="19" t="s">
        <v>874</v>
      </c>
    </row>
    <row r="1047" spans="2:6" x14ac:dyDescent="0.2">
      <c r="B1047" s="51"/>
      <c r="C1047" s="20" t="s">
        <v>591</v>
      </c>
      <c r="D1047" s="52"/>
      <c r="E1047" s="52"/>
      <c r="F1047" s="19" t="s">
        <v>1257</v>
      </c>
    </row>
    <row r="1048" spans="2:6" x14ac:dyDescent="0.2">
      <c r="B1048" s="51">
        <v>2003</v>
      </c>
      <c r="C1048" s="19" t="s">
        <v>914</v>
      </c>
      <c r="D1048" s="52" t="s">
        <v>582</v>
      </c>
      <c r="E1048" s="52" t="s">
        <v>594</v>
      </c>
      <c r="F1048" s="19" t="s">
        <v>911</v>
      </c>
    </row>
    <row r="1049" spans="2:6" x14ac:dyDescent="0.2">
      <c r="B1049" s="51"/>
      <c r="C1049" s="20" t="s">
        <v>915</v>
      </c>
      <c r="D1049" s="52"/>
      <c r="E1049" s="52"/>
      <c r="F1049" s="19" t="s">
        <v>1258</v>
      </c>
    </row>
    <row r="1050" spans="2:6" x14ac:dyDescent="0.2">
      <c r="B1050" s="51">
        <v>2002</v>
      </c>
      <c r="C1050" s="19" t="s">
        <v>892</v>
      </c>
      <c r="D1050" s="52" t="s">
        <v>582</v>
      </c>
      <c r="E1050" s="52" t="s">
        <v>5</v>
      </c>
      <c r="F1050" s="19" t="s">
        <v>911</v>
      </c>
    </row>
    <row r="1051" spans="2:6" x14ac:dyDescent="0.2">
      <c r="B1051" s="51"/>
      <c r="C1051" s="20" t="s">
        <v>873</v>
      </c>
      <c r="D1051" s="52"/>
      <c r="E1051" s="52"/>
      <c r="F1051" s="19" t="s">
        <v>1259</v>
      </c>
    </row>
    <row r="1052" spans="2:6" x14ac:dyDescent="0.2">
      <c r="B1052" s="51">
        <v>2002</v>
      </c>
      <c r="C1052" s="19" t="s">
        <v>610</v>
      </c>
      <c r="D1052" s="52" t="s">
        <v>605</v>
      </c>
      <c r="E1052" s="52" t="s">
        <v>17</v>
      </c>
      <c r="F1052" s="19" t="s">
        <v>911</v>
      </c>
    </row>
    <row r="1053" spans="2:6" x14ac:dyDescent="0.2">
      <c r="B1053" s="51"/>
      <c r="C1053" s="20" t="s">
        <v>611</v>
      </c>
      <c r="D1053" s="52"/>
      <c r="E1053" s="52"/>
      <c r="F1053" s="19" t="s">
        <v>984</v>
      </c>
    </row>
    <row r="1054" spans="2:6" x14ac:dyDescent="0.2">
      <c r="B1054" s="51">
        <v>2002</v>
      </c>
      <c r="C1054" s="19" t="s">
        <v>608</v>
      </c>
      <c r="D1054" s="52" t="s">
        <v>582</v>
      </c>
      <c r="E1054" s="52" t="s">
        <v>5</v>
      </c>
      <c r="F1054" s="19" t="s">
        <v>874</v>
      </c>
    </row>
    <row r="1055" spans="2:6" x14ac:dyDescent="0.2">
      <c r="B1055" s="51"/>
      <c r="C1055" s="20" t="s">
        <v>609</v>
      </c>
      <c r="D1055" s="52"/>
      <c r="E1055" s="52"/>
      <c r="F1055" s="19" t="s">
        <v>1053</v>
      </c>
    </row>
    <row r="1056" spans="2:6" x14ac:dyDescent="0.2">
      <c r="B1056" s="51">
        <v>2001</v>
      </c>
      <c r="C1056" s="19" t="s">
        <v>916</v>
      </c>
      <c r="D1056" s="52" t="s">
        <v>599</v>
      </c>
      <c r="E1056" s="52" t="s">
        <v>5</v>
      </c>
      <c r="F1056" s="19" t="s">
        <v>911</v>
      </c>
    </row>
    <row r="1057" spans="2:6" x14ac:dyDescent="0.2">
      <c r="B1057" s="51"/>
      <c r="C1057" s="20" t="s">
        <v>807</v>
      </c>
      <c r="D1057" s="52"/>
      <c r="E1057" s="52"/>
      <c r="F1057" s="19" t="s">
        <v>976</v>
      </c>
    </row>
    <row r="1058" spans="2:6" x14ac:dyDescent="0.2">
      <c r="B1058" s="51">
        <v>2000</v>
      </c>
      <c r="C1058" s="19" t="s">
        <v>683</v>
      </c>
      <c r="D1058" s="52" t="s">
        <v>605</v>
      </c>
      <c r="E1058" s="52" t="s">
        <v>5</v>
      </c>
      <c r="F1058" s="19" t="s">
        <v>874</v>
      </c>
    </row>
    <row r="1059" spans="2:6" x14ac:dyDescent="0.2">
      <c r="B1059" s="51"/>
      <c r="C1059" s="20" t="s">
        <v>684</v>
      </c>
      <c r="D1059" s="52"/>
      <c r="E1059" s="52"/>
      <c r="F1059" s="19" t="s">
        <v>1260</v>
      </c>
    </row>
    <row r="1060" spans="2:6" x14ac:dyDescent="0.2">
      <c r="B1060" s="51">
        <v>2000</v>
      </c>
      <c r="C1060" s="19" t="s">
        <v>600</v>
      </c>
      <c r="D1060" s="52" t="s">
        <v>582</v>
      </c>
      <c r="E1060" s="52" t="s">
        <v>166</v>
      </c>
      <c r="F1060" s="19" t="s">
        <v>911</v>
      </c>
    </row>
    <row r="1061" spans="2:6" x14ac:dyDescent="0.2">
      <c r="B1061" s="51"/>
      <c r="C1061" s="20" t="s">
        <v>601</v>
      </c>
      <c r="D1061" s="52"/>
      <c r="E1061" s="52"/>
      <c r="F1061" s="19" t="s">
        <v>1162</v>
      </c>
    </row>
    <row r="1062" spans="2:6" x14ac:dyDescent="0.2">
      <c r="B1062" s="51">
        <v>2000</v>
      </c>
      <c r="C1062" s="19" t="s">
        <v>917</v>
      </c>
      <c r="D1062" s="52" t="s">
        <v>605</v>
      </c>
      <c r="E1062" s="52" t="s">
        <v>594</v>
      </c>
      <c r="F1062" s="19" t="s">
        <v>911</v>
      </c>
    </row>
    <row r="1063" spans="2:6" x14ac:dyDescent="0.2">
      <c r="B1063" s="51"/>
      <c r="C1063" s="20" t="s">
        <v>918</v>
      </c>
      <c r="D1063" s="52"/>
      <c r="E1063" s="52"/>
      <c r="F1063" s="19" t="s">
        <v>1261</v>
      </c>
    </row>
    <row r="1064" spans="2:6" x14ac:dyDescent="0.2">
      <c r="B1064" s="51">
        <v>1999</v>
      </c>
      <c r="C1064" s="19" t="s">
        <v>919</v>
      </c>
      <c r="D1064" s="52" t="s">
        <v>605</v>
      </c>
      <c r="E1064" s="52" t="s">
        <v>9</v>
      </c>
      <c r="F1064" s="19" t="s">
        <v>911</v>
      </c>
    </row>
    <row r="1065" spans="2:6" x14ac:dyDescent="0.2">
      <c r="B1065" s="51"/>
      <c r="C1065" s="20" t="s">
        <v>611</v>
      </c>
      <c r="D1065" s="52"/>
      <c r="E1065" s="52"/>
      <c r="F1065" s="20" t="s">
        <v>1262</v>
      </c>
    </row>
    <row r="1068" spans="2:6" x14ac:dyDescent="0.2">
      <c r="B1068" s="19" t="s">
        <v>921</v>
      </c>
    </row>
    <row r="1069" spans="2:6" x14ac:dyDescent="0.2">
      <c r="B1069" s="51">
        <v>2012</v>
      </c>
      <c r="C1069" s="19" t="s">
        <v>894</v>
      </c>
      <c r="D1069" s="52" t="s">
        <v>599</v>
      </c>
      <c r="E1069" s="52" t="s">
        <v>9</v>
      </c>
      <c r="F1069" s="19" t="s">
        <v>871</v>
      </c>
    </row>
    <row r="1070" spans="2:6" x14ac:dyDescent="0.2">
      <c r="B1070" s="51"/>
      <c r="C1070" s="20" t="s">
        <v>870</v>
      </c>
      <c r="D1070" s="52"/>
      <c r="E1070" s="52"/>
      <c r="F1070" s="19" t="s">
        <v>626</v>
      </c>
    </row>
    <row r="1071" spans="2:6" x14ac:dyDescent="0.2">
      <c r="B1071" s="51">
        <v>2010</v>
      </c>
      <c r="C1071" s="19" t="s">
        <v>869</v>
      </c>
      <c r="D1071" s="52" t="s">
        <v>582</v>
      </c>
      <c r="E1071" s="52" t="s">
        <v>594</v>
      </c>
      <c r="F1071" s="19" t="s">
        <v>871</v>
      </c>
    </row>
    <row r="1072" spans="2:6" x14ac:dyDescent="0.2">
      <c r="B1072" s="51"/>
      <c r="C1072" s="20" t="s">
        <v>882</v>
      </c>
      <c r="D1072" s="52"/>
      <c r="E1072" s="52"/>
      <c r="F1072" s="19" t="s">
        <v>963</v>
      </c>
    </row>
    <row r="1073" spans="2:6" x14ac:dyDescent="0.2">
      <c r="B1073" s="51">
        <v>2010</v>
      </c>
      <c r="C1073" s="19" t="s">
        <v>880</v>
      </c>
      <c r="D1073" s="52" t="s">
        <v>582</v>
      </c>
      <c r="E1073" s="52" t="s">
        <v>17</v>
      </c>
      <c r="F1073" s="19" t="s">
        <v>905</v>
      </c>
    </row>
    <row r="1074" spans="2:6" x14ac:dyDescent="0.2">
      <c r="B1074" s="51"/>
      <c r="C1074" s="20" t="s">
        <v>596</v>
      </c>
      <c r="D1074" s="52"/>
      <c r="E1074" s="52"/>
      <c r="F1074" s="19" t="s">
        <v>967</v>
      </c>
    </row>
    <row r="1075" spans="2:6" x14ac:dyDescent="0.2">
      <c r="B1075" s="51">
        <v>2009</v>
      </c>
      <c r="C1075" s="19" t="s">
        <v>884</v>
      </c>
      <c r="D1075" s="52" t="s">
        <v>582</v>
      </c>
      <c r="E1075" s="52" t="s">
        <v>17</v>
      </c>
      <c r="F1075" s="19" t="s">
        <v>905</v>
      </c>
    </row>
    <row r="1076" spans="2:6" x14ac:dyDescent="0.2">
      <c r="B1076" s="51"/>
      <c r="C1076" s="20" t="s">
        <v>920</v>
      </c>
      <c r="D1076" s="52"/>
      <c r="E1076" s="52"/>
      <c r="F1076" s="19" t="s">
        <v>1079</v>
      </c>
    </row>
    <row r="1077" spans="2:6" x14ac:dyDescent="0.2">
      <c r="B1077" s="51">
        <v>2009</v>
      </c>
      <c r="C1077" s="19" t="s">
        <v>876</v>
      </c>
      <c r="D1077" s="52" t="s">
        <v>582</v>
      </c>
      <c r="E1077" s="52" t="s">
        <v>17</v>
      </c>
      <c r="F1077" s="19" t="s">
        <v>905</v>
      </c>
    </row>
    <row r="1078" spans="2:6" x14ac:dyDescent="0.2">
      <c r="B1078" s="51"/>
      <c r="C1078" s="20" t="s">
        <v>587</v>
      </c>
      <c r="D1078" s="52"/>
      <c r="E1078" s="52"/>
      <c r="F1078" s="19" t="s">
        <v>1008</v>
      </c>
    </row>
    <row r="1079" spans="2:6" x14ac:dyDescent="0.2">
      <c r="B1079" s="51">
        <v>2009</v>
      </c>
      <c r="C1079" s="19" t="s">
        <v>590</v>
      </c>
      <c r="D1079" s="52" t="s">
        <v>582</v>
      </c>
      <c r="E1079" s="52" t="s">
        <v>17</v>
      </c>
      <c r="F1079" s="19" t="s">
        <v>905</v>
      </c>
    </row>
    <row r="1080" spans="2:6" x14ac:dyDescent="0.2">
      <c r="B1080" s="51"/>
      <c r="C1080" s="20" t="s">
        <v>591</v>
      </c>
      <c r="D1080" s="52"/>
      <c r="E1080" s="52"/>
      <c r="F1080" s="19" t="s">
        <v>1263</v>
      </c>
    </row>
    <row r="1081" spans="2:6" x14ac:dyDescent="0.2">
      <c r="B1081" s="51">
        <v>2008</v>
      </c>
      <c r="C1081" s="19" t="s">
        <v>580</v>
      </c>
      <c r="D1081" s="52" t="s">
        <v>582</v>
      </c>
      <c r="E1081" s="52" t="s">
        <v>17</v>
      </c>
      <c r="F1081" s="19" t="s">
        <v>871</v>
      </c>
    </row>
    <row r="1082" spans="2:6" x14ac:dyDescent="0.2">
      <c r="B1082" s="51"/>
      <c r="C1082" s="20" t="s">
        <v>581</v>
      </c>
      <c r="D1082" s="52"/>
      <c r="E1082" s="52"/>
      <c r="F1082" s="19" t="s">
        <v>1264</v>
      </c>
    </row>
    <row r="1083" spans="2:6" x14ac:dyDescent="0.2">
      <c r="B1083" s="51">
        <v>2008</v>
      </c>
      <c r="C1083" s="19" t="s">
        <v>877</v>
      </c>
      <c r="D1083" s="52" t="s">
        <v>582</v>
      </c>
      <c r="E1083" s="52" t="s">
        <v>5</v>
      </c>
      <c r="F1083" s="19" t="s">
        <v>905</v>
      </c>
    </row>
    <row r="1084" spans="2:6" x14ac:dyDescent="0.2">
      <c r="B1084" s="51"/>
      <c r="C1084" s="20" t="s">
        <v>878</v>
      </c>
      <c r="D1084" s="52"/>
      <c r="E1084" s="52"/>
      <c r="F1084" s="19" t="s">
        <v>1265</v>
      </c>
    </row>
    <row r="1085" spans="2:6" x14ac:dyDescent="0.2">
      <c r="B1085" s="51">
        <v>2007</v>
      </c>
      <c r="C1085" s="19" t="s">
        <v>600</v>
      </c>
      <c r="D1085" s="52" t="s">
        <v>582</v>
      </c>
      <c r="E1085" s="52" t="s">
        <v>17</v>
      </c>
      <c r="F1085" s="19" t="s">
        <v>871</v>
      </c>
    </row>
    <row r="1086" spans="2:6" x14ac:dyDescent="0.2">
      <c r="B1086" s="51"/>
      <c r="C1086" s="20" t="s">
        <v>607</v>
      </c>
      <c r="D1086" s="52"/>
      <c r="E1086" s="52"/>
      <c r="F1086" s="20" t="s">
        <v>1266</v>
      </c>
    </row>
    <row r="1089" spans="2:6" x14ac:dyDescent="0.2">
      <c r="B1089" s="19" t="s">
        <v>1068</v>
      </c>
    </row>
    <row r="1090" spans="2:6" x14ac:dyDescent="0.2">
      <c r="B1090" s="51">
        <v>2015</v>
      </c>
      <c r="C1090" s="19" t="s">
        <v>1061</v>
      </c>
      <c r="D1090" s="52" t="s">
        <v>582</v>
      </c>
      <c r="E1090" s="52" t="s">
        <v>298</v>
      </c>
      <c r="F1090" s="19" t="s">
        <v>1056</v>
      </c>
    </row>
    <row r="1091" spans="2:6" x14ac:dyDescent="0.2">
      <c r="B1091" s="51"/>
      <c r="C1091" s="23" t="s">
        <v>882</v>
      </c>
      <c r="D1091" s="52"/>
      <c r="E1091" s="52"/>
      <c r="F1091" s="19" t="s">
        <v>1000</v>
      </c>
    </row>
    <row r="1092" spans="2:6" x14ac:dyDescent="0.2">
      <c r="B1092" s="51">
        <v>2015</v>
      </c>
      <c r="C1092" s="19" t="s">
        <v>899</v>
      </c>
      <c r="D1092" s="52" t="s">
        <v>582</v>
      </c>
      <c r="E1092" s="52" t="s">
        <v>12</v>
      </c>
      <c r="F1092" s="19" t="s">
        <v>1056</v>
      </c>
    </row>
    <row r="1093" spans="2:6" x14ac:dyDescent="0.2">
      <c r="B1093" s="51"/>
      <c r="C1093" s="23" t="s">
        <v>883</v>
      </c>
      <c r="D1093" s="52"/>
      <c r="E1093" s="52"/>
      <c r="F1093" s="19" t="s">
        <v>972</v>
      </c>
    </row>
    <row r="1094" spans="2:6" x14ac:dyDescent="0.2">
      <c r="B1094" s="51">
        <v>2015</v>
      </c>
      <c r="C1094" s="19" t="s">
        <v>1057</v>
      </c>
      <c r="D1094" s="52" t="s">
        <v>585</v>
      </c>
      <c r="E1094" s="52" t="s">
        <v>1059</v>
      </c>
      <c r="F1094" s="19" t="s">
        <v>1056</v>
      </c>
    </row>
    <row r="1095" spans="2:6" x14ac:dyDescent="0.2">
      <c r="B1095" s="51"/>
      <c r="C1095" s="23" t="s">
        <v>1058</v>
      </c>
      <c r="D1095" s="52"/>
      <c r="E1095" s="52"/>
      <c r="F1095" s="19" t="s">
        <v>1060</v>
      </c>
    </row>
    <row r="1096" spans="2:6" x14ac:dyDescent="0.2">
      <c r="B1096" s="51">
        <v>2015</v>
      </c>
      <c r="C1096" s="19" t="s">
        <v>875</v>
      </c>
      <c r="D1096" s="52" t="s">
        <v>585</v>
      </c>
      <c r="E1096" s="52" t="s">
        <v>298</v>
      </c>
      <c r="F1096" s="19" t="s">
        <v>1056</v>
      </c>
    </row>
    <row r="1097" spans="2:6" x14ac:dyDescent="0.2">
      <c r="B1097" s="51"/>
      <c r="C1097" s="23" t="s">
        <v>603</v>
      </c>
      <c r="D1097" s="52"/>
      <c r="E1097" s="52"/>
      <c r="F1097" s="19" t="s">
        <v>1000</v>
      </c>
    </row>
    <row r="1098" spans="2:6" x14ac:dyDescent="0.2">
      <c r="B1098" s="51">
        <v>2014</v>
      </c>
      <c r="C1098" s="19" t="s">
        <v>1057</v>
      </c>
      <c r="D1098" s="52" t="s">
        <v>585</v>
      </c>
      <c r="E1098" s="52" t="s">
        <v>12</v>
      </c>
      <c r="F1098" s="19" t="s">
        <v>888</v>
      </c>
    </row>
    <row r="1099" spans="2:6" x14ac:dyDescent="0.2">
      <c r="B1099" s="51"/>
      <c r="C1099" s="20" t="s">
        <v>611</v>
      </c>
      <c r="D1099" s="52"/>
      <c r="E1099" s="52"/>
      <c r="F1099" s="19" t="s">
        <v>1267</v>
      </c>
    </row>
    <row r="1100" spans="2:6" x14ac:dyDescent="0.2">
      <c r="B1100" s="51">
        <v>2014</v>
      </c>
      <c r="C1100" s="19" t="s">
        <v>881</v>
      </c>
      <c r="D1100" s="52" t="s">
        <v>585</v>
      </c>
      <c r="E1100" s="52" t="s">
        <v>12</v>
      </c>
      <c r="F1100" s="19" t="s">
        <v>871</v>
      </c>
    </row>
    <row r="1101" spans="2:6" x14ac:dyDescent="0.2">
      <c r="B1101" s="51"/>
      <c r="C1101" s="20" t="s">
        <v>619</v>
      </c>
      <c r="D1101" s="52"/>
      <c r="E1101" s="52"/>
      <c r="F1101" s="19" t="s">
        <v>1179</v>
      </c>
    </row>
    <row r="1102" spans="2:6" x14ac:dyDescent="0.2">
      <c r="B1102" s="51">
        <v>2014</v>
      </c>
      <c r="C1102" s="19" t="s">
        <v>885</v>
      </c>
      <c r="D1102" s="52" t="s">
        <v>582</v>
      </c>
      <c r="E1102" s="52" t="s">
        <v>12</v>
      </c>
      <c r="F1102" s="19" t="s">
        <v>871</v>
      </c>
    </row>
    <row r="1103" spans="2:6" x14ac:dyDescent="0.2">
      <c r="B1103" s="51"/>
      <c r="C1103" s="20" t="s">
        <v>609</v>
      </c>
      <c r="D1103" s="52"/>
      <c r="E1103" s="52"/>
      <c r="F1103" s="19" t="s">
        <v>1000</v>
      </c>
    </row>
    <row r="1104" spans="2:6" x14ac:dyDescent="0.2">
      <c r="B1104" s="51">
        <v>2013</v>
      </c>
      <c r="C1104" s="19" t="s">
        <v>869</v>
      </c>
      <c r="D1104" s="52" t="s">
        <v>582</v>
      </c>
      <c r="E1104" s="52" t="s">
        <v>12</v>
      </c>
      <c r="F1104" s="19" t="s">
        <v>871</v>
      </c>
    </row>
    <row r="1105" spans="2:6" x14ac:dyDescent="0.2">
      <c r="B1105" s="51"/>
      <c r="C1105" s="20" t="s">
        <v>870</v>
      </c>
      <c r="D1105" s="52"/>
      <c r="E1105" s="52"/>
      <c r="F1105" s="19" t="s">
        <v>1053</v>
      </c>
    </row>
    <row r="1106" spans="2:6" x14ac:dyDescent="0.2">
      <c r="B1106" s="51">
        <v>2013</v>
      </c>
      <c r="C1106" s="19" t="s">
        <v>899</v>
      </c>
      <c r="D1106" s="52" t="s">
        <v>582</v>
      </c>
      <c r="E1106" s="52" t="s">
        <v>12</v>
      </c>
      <c r="F1106" s="19" t="s">
        <v>871</v>
      </c>
    </row>
    <row r="1107" spans="2:6" x14ac:dyDescent="0.2">
      <c r="B1107" s="51"/>
      <c r="C1107" s="20" t="s">
        <v>883</v>
      </c>
      <c r="D1107" s="52"/>
      <c r="E1107" s="52"/>
      <c r="F1107" s="19" t="s">
        <v>1053</v>
      </c>
    </row>
    <row r="1108" spans="2:6" x14ac:dyDescent="0.2">
      <c r="B1108" s="51">
        <v>2013</v>
      </c>
      <c r="C1108" s="19" t="s">
        <v>580</v>
      </c>
      <c r="D1108" s="52" t="s">
        <v>582</v>
      </c>
      <c r="E1108" s="52" t="s">
        <v>12</v>
      </c>
      <c r="F1108" s="19" t="s">
        <v>888</v>
      </c>
    </row>
    <row r="1109" spans="2:6" x14ac:dyDescent="0.2">
      <c r="B1109" s="51"/>
      <c r="C1109" s="20" t="s">
        <v>581</v>
      </c>
      <c r="D1109" s="52"/>
      <c r="E1109" s="52"/>
      <c r="F1109" s="19" t="s">
        <v>1268</v>
      </c>
    </row>
    <row r="1110" spans="2:6" x14ac:dyDescent="0.2">
      <c r="B1110" s="51">
        <v>2013</v>
      </c>
      <c r="C1110" s="19" t="s">
        <v>884</v>
      </c>
      <c r="D1110" s="52" t="s">
        <v>582</v>
      </c>
      <c r="E1110" s="52" t="s">
        <v>5</v>
      </c>
      <c r="F1110" s="19" t="s">
        <v>888</v>
      </c>
    </row>
    <row r="1111" spans="2:6" x14ac:dyDescent="0.2">
      <c r="B1111" s="51"/>
      <c r="C1111" s="20" t="s">
        <v>607</v>
      </c>
      <c r="D1111" s="52"/>
      <c r="E1111" s="52"/>
      <c r="F1111" s="19" t="s">
        <v>1269</v>
      </c>
    </row>
    <row r="1112" spans="2:6" x14ac:dyDescent="0.2">
      <c r="B1112" s="51">
        <v>2013</v>
      </c>
      <c r="C1112" s="19" t="s">
        <v>1057</v>
      </c>
      <c r="D1112" s="52" t="s">
        <v>585</v>
      </c>
      <c r="E1112" s="52" t="s">
        <v>5</v>
      </c>
      <c r="F1112" s="19" t="s">
        <v>888</v>
      </c>
    </row>
    <row r="1113" spans="2:6" x14ac:dyDescent="0.2">
      <c r="B1113" s="51"/>
      <c r="C1113" s="20" t="s">
        <v>611</v>
      </c>
      <c r="D1113" s="52"/>
      <c r="E1113" s="52"/>
      <c r="F1113" s="19" t="s">
        <v>1270</v>
      </c>
    </row>
    <row r="1114" spans="2:6" x14ac:dyDescent="0.2">
      <c r="B1114" s="51">
        <v>2013</v>
      </c>
      <c r="C1114" s="19" t="s">
        <v>875</v>
      </c>
      <c r="D1114" s="52" t="s">
        <v>585</v>
      </c>
      <c r="E1114" s="52" t="s">
        <v>12</v>
      </c>
      <c r="F1114" s="19" t="s">
        <v>871</v>
      </c>
    </row>
    <row r="1115" spans="2:6" x14ac:dyDescent="0.2">
      <c r="B1115" s="51"/>
      <c r="C1115" s="20" t="s">
        <v>603</v>
      </c>
      <c r="D1115" s="52"/>
      <c r="E1115" s="52"/>
      <c r="F1115" s="19" t="s">
        <v>1271</v>
      </c>
    </row>
    <row r="1116" spans="2:6" x14ac:dyDescent="0.2">
      <c r="B1116" s="51">
        <v>2012</v>
      </c>
      <c r="C1116" s="19" t="s">
        <v>1057</v>
      </c>
      <c r="D1116" s="52" t="s">
        <v>585</v>
      </c>
      <c r="E1116" s="52" t="s">
        <v>12</v>
      </c>
      <c r="F1116" s="19" t="s">
        <v>888</v>
      </c>
    </row>
    <row r="1117" spans="2:6" x14ac:dyDescent="0.2">
      <c r="B1117" s="51"/>
      <c r="C1117" s="20" t="s">
        <v>611</v>
      </c>
      <c r="D1117" s="52"/>
      <c r="E1117" s="52"/>
      <c r="F1117" s="19" t="s">
        <v>1272</v>
      </c>
    </row>
    <row r="1118" spans="2:6" x14ac:dyDescent="0.2">
      <c r="B1118" s="51">
        <v>2012</v>
      </c>
      <c r="C1118" s="19" t="s">
        <v>881</v>
      </c>
      <c r="D1118" s="52" t="s">
        <v>585</v>
      </c>
      <c r="E1118" s="52" t="s">
        <v>12</v>
      </c>
      <c r="F1118" s="19" t="s">
        <v>888</v>
      </c>
    </row>
    <row r="1119" spans="2:6" x14ac:dyDescent="0.2">
      <c r="B1119" s="51"/>
      <c r="C1119" s="20" t="s">
        <v>619</v>
      </c>
      <c r="D1119" s="52"/>
      <c r="E1119" s="52"/>
      <c r="F1119" s="19" t="s">
        <v>1152</v>
      </c>
    </row>
    <row r="1120" spans="2:6" x14ac:dyDescent="0.2">
      <c r="B1120" s="51">
        <v>2012</v>
      </c>
      <c r="C1120" s="19" t="s">
        <v>875</v>
      </c>
      <c r="D1120" s="52" t="s">
        <v>585</v>
      </c>
      <c r="E1120" s="52" t="s">
        <v>12</v>
      </c>
      <c r="F1120" s="19" t="s">
        <v>888</v>
      </c>
    </row>
    <row r="1121" spans="2:6" x14ac:dyDescent="0.2">
      <c r="B1121" s="51"/>
      <c r="C1121" s="20" t="s">
        <v>603</v>
      </c>
      <c r="D1121" s="52"/>
      <c r="E1121" s="52"/>
      <c r="F1121" s="19" t="s">
        <v>955</v>
      </c>
    </row>
    <row r="1122" spans="2:6" x14ac:dyDescent="0.2">
      <c r="B1122" s="51">
        <v>2012</v>
      </c>
      <c r="C1122" s="19" t="s">
        <v>590</v>
      </c>
      <c r="D1122" s="52" t="s">
        <v>582</v>
      </c>
      <c r="E1122" s="52" t="s">
        <v>12</v>
      </c>
      <c r="F1122" s="19" t="s">
        <v>871</v>
      </c>
    </row>
    <row r="1123" spans="2:6" x14ac:dyDescent="0.2">
      <c r="B1123" s="51"/>
      <c r="C1123" s="20" t="s">
        <v>591</v>
      </c>
      <c r="D1123" s="52"/>
      <c r="E1123" s="52"/>
      <c r="F1123" s="19" t="s">
        <v>1273</v>
      </c>
    </row>
    <row r="1124" spans="2:6" x14ac:dyDescent="0.2">
      <c r="B1124" s="51">
        <v>2011</v>
      </c>
      <c r="C1124" s="19" t="s">
        <v>580</v>
      </c>
      <c r="D1124" s="52" t="s">
        <v>582</v>
      </c>
      <c r="E1124" s="52" t="s">
        <v>12</v>
      </c>
      <c r="F1124" s="19" t="s">
        <v>871</v>
      </c>
    </row>
    <row r="1125" spans="2:6" x14ac:dyDescent="0.2">
      <c r="B1125" s="51"/>
      <c r="C1125" s="20" t="s">
        <v>581</v>
      </c>
      <c r="D1125" s="52"/>
      <c r="E1125" s="52"/>
      <c r="F1125" s="19" t="s">
        <v>1274</v>
      </c>
    </row>
    <row r="1126" spans="2:6" x14ac:dyDescent="0.2">
      <c r="B1126" s="51">
        <v>2011</v>
      </c>
      <c r="C1126" s="19" t="s">
        <v>597</v>
      </c>
      <c r="D1126" s="52" t="s">
        <v>599</v>
      </c>
      <c r="E1126" s="52" t="s">
        <v>12</v>
      </c>
      <c r="F1126" s="19" t="s">
        <v>871</v>
      </c>
    </row>
    <row r="1127" spans="2:6" x14ac:dyDescent="0.2">
      <c r="B1127" s="51"/>
      <c r="C1127" s="20" t="s">
        <v>870</v>
      </c>
      <c r="D1127" s="52"/>
      <c r="E1127" s="52"/>
      <c r="F1127" s="19" t="s">
        <v>1275</v>
      </c>
    </row>
    <row r="1128" spans="2:6" x14ac:dyDescent="0.2">
      <c r="B1128" s="51">
        <v>2011</v>
      </c>
      <c r="C1128" s="19" t="s">
        <v>881</v>
      </c>
      <c r="D1128" s="52" t="s">
        <v>585</v>
      </c>
      <c r="E1128" s="52" t="s">
        <v>12</v>
      </c>
      <c r="F1128" s="19" t="s">
        <v>871</v>
      </c>
    </row>
    <row r="1129" spans="2:6" x14ac:dyDescent="0.2">
      <c r="B1129" s="51"/>
      <c r="C1129" s="20" t="s">
        <v>619</v>
      </c>
      <c r="D1129" s="52"/>
      <c r="E1129" s="52"/>
      <c r="F1129" s="19" t="s">
        <v>984</v>
      </c>
    </row>
    <row r="1130" spans="2:6" x14ac:dyDescent="0.2">
      <c r="B1130" s="51">
        <v>2011</v>
      </c>
      <c r="C1130" s="19" t="s">
        <v>889</v>
      </c>
      <c r="D1130" s="52" t="s">
        <v>585</v>
      </c>
      <c r="E1130" s="52" t="s">
        <v>12</v>
      </c>
      <c r="F1130" s="19" t="s">
        <v>871</v>
      </c>
    </row>
    <row r="1131" spans="2:6" x14ac:dyDescent="0.2">
      <c r="B1131" s="51"/>
      <c r="C1131" s="20" t="s">
        <v>890</v>
      </c>
      <c r="D1131" s="52"/>
      <c r="E1131" s="52"/>
      <c r="F1131" s="19" t="s">
        <v>952</v>
      </c>
    </row>
    <row r="1132" spans="2:6" x14ac:dyDescent="0.2">
      <c r="B1132" s="51">
        <v>2011</v>
      </c>
      <c r="C1132" s="19" t="s">
        <v>885</v>
      </c>
      <c r="D1132" s="52" t="s">
        <v>582</v>
      </c>
      <c r="E1132" s="52" t="s">
        <v>12</v>
      </c>
      <c r="F1132" s="19" t="s">
        <v>871</v>
      </c>
    </row>
    <row r="1133" spans="2:6" x14ac:dyDescent="0.2">
      <c r="B1133" s="51"/>
      <c r="C1133" s="20" t="s">
        <v>609</v>
      </c>
      <c r="D1133" s="52"/>
      <c r="E1133" s="52"/>
      <c r="F1133" s="19" t="s">
        <v>1276</v>
      </c>
    </row>
    <row r="1134" spans="2:6" x14ac:dyDescent="0.2">
      <c r="B1134" s="51">
        <v>2011</v>
      </c>
      <c r="C1134" s="19" t="s">
        <v>876</v>
      </c>
      <c r="D1134" s="52" t="s">
        <v>582</v>
      </c>
      <c r="E1134" s="52" t="s">
        <v>12</v>
      </c>
      <c r="F1134" s="19" t="s">
        <v>871</v>
      </c>
    </row>
    <row r="1135" spans="2:6" x14ac:dyDescent="0.2">
      <c r="B1135" s="51"/>
      <c r="C1135" s="20" t="s">
        <v>587</v>
      </c>
      <c r="D1135" s="52"/>
      <c r="E1135" s="52"/>
      <c r="F1135" s="19" t="s">
        <v>1164</v>
      </c>
    </row>
    <row r="1136" spans="2:6" x14ac:dyDescent="0.2">
      <c r="B1136" s="51">
        <v>2010</v>
      </c>
      <c r="C1136" s="19" t="s">
        <v>869</v>
      </c>
      <c r="D1136" s="52" t="s">
        <v>582</v>
      </c>
      <c r="E1136" s="52" t="s">
        <v>594</v>
      </c>
      <c r="F1136" s="19" t="s">
        <v>888</v>
      </c>
    </row>
    <row r="1137" spans="2:6" x14ac:dyDescent="0.2">
      <c r="B1137" s="51"/>
      <c r="C1137" s="20" t="s">
        <v>882</v>
      </c>
      <c r="D1137" s="52"/>
      <c r="E1137" s="52"/>
      <c r="F1137" s="19" t="s">
        <v>1103</v>
      </c>
    </row>
    <row r="1138" spans="2:6" x14ac:dyDescent="0.2">
      <c r="B1138" s="51">
        <v>2010</v>
      </c>
      <c r="C1138" s="19" t="s">
        <v>580</v>
      </c>
      <c r="D1138" s="52" t="s">
        <v>582</v>
      </c>
      <c r="E1138" s="52" t="s">
        <v>12</v>
      </c>
      <c r="F1138" s="19" t="s">
        <v>888</v>
      </c>
    </row>
    <row r="1139" spans="2:6" x14ac:dyDescent="0.2">
      <c r="B1139" s="51"/>
      <c r="C1139" s="20" t="s">
        <v>581</v>
      </c>
      <c r="D1139" s="52"/>
      <c r="E1139" s="52"/>
      <c r="F1139" s="19" t="s">
        <v>1277</v>
      </c>
    </row>
    <row r="1140" spans="2:6" x14ac:dyDescent="0.2">
      <c r="B1140" s="51">
        <v>2009</v>
      </c>
      <c r="C1140" s="19" t="s">
        <v>869</v>
      </c>
      <c r="D1140" s="52" t="s">
        <v>582</v>
      </c>
      <c r="E1140" s="52" t="s">
        <v>594</v>
      </c>
      <c r="F1140" s="19" t="s">
        <v>871</v>
      </c>
    </row>
    <row r="1141" spans="2:6" x14ac:dyDescent="0.2">
      <c r="B1141" s="51"/>
      <c r="C1141" s="20" t="s">
        <v>882</v>
      </c>
      <c r="D1141" s="52"/>
      <c r="E1141" s="52"/>
      <c r="F1141" s="19" t="s">
        <v>1265</v>
      </c>
    </row>
    <row r="1142" spans="2:6" x14ac:dyDescent="0.2">
      <c r="B1142" s="51">
        <v>2009</v>
      </c>
      <c r="C1142" s="19" t="s">
        <v>879</v>
      </c>
      <c r="D1142" s="52" t="s">
        <v>582</v>
      </c>
      <c r="E1142" s="52" t="s">
        <v>5</v>
      </c>
      <c r="F1142" s="19" t="s">
        <v>871</v>
      </c>
    </row>
    <row r="1143" spans="2:6" x14ac:dyDescent="0.2">
      <c r="B1143" s="51"/>
      <c r="C1143" s="20" t="s">
        <v>611</v>
      </c>
      <c r="D1143" s="52"/>
      <c r="E1143" s="52"/>
      <c r="F1143" s="19" t="s">
        <v>963</v>
      </c>
    </row>
    <row r="1144" spans="2:6" x14ac:dyDescent="0.2">
      <c r="B1144" s="51">
        <v>2009</v>
      </c>
      <c r="C1144" s="19" t="s">
        <v>880</v>
      </c>
      <c r="D1144" s="52" t="s">
        <v>582</v>
      </c>
      <c r="E1144" s="52" t="s">
        <v>5</v>
      </c>
      <c r="F1144" s="19" t="s">
        <v>871</v>
      </c>
    </row>
    <row r="1145" spans="2:6" x14ac:dyDescent="0.2">
      <c r="B1145" s="51"/>
      <c r="C1145" s="20" t="s">
        <v>596</v>
      </c>
      <c r="D1145" s="52"/>
      <c r="E1145" s="52"/>
      <c r="F1145" s="19" t="s">
        <v>1174</v>
      </c>
    </row>
    <row r="1146" spans="2:6" x14ac:dyDescent="0.2">
      <c r="B1146" s="51">
        <v>2009</v>
      </c>
      <c r="C1146" s="19" t="s">
        <v>889</v>
      </c>
      <c r="D1146" s="52" t="s">
        <v>585</v>
      </c>
      <c r="E1146" s="52" t="s">
        <v>5</v>
      </c>
      <c r="F1146" s="19" t="s">
        <v>888</v>
      </c>
    </row>
    <row r="1147" spans="2:6" x14ac:dyDescent="0.2">
      <c r="B1147" s="51"/>
      <c r="C1147" s="20" t="s">
        <v>890</v>
      </c>
      <c r="D1147" s="52"/>
      <c r="E1147" s="52"/>
      <c r="F1147" s="19" t="s">
        <v>1278</v>
      </c>
    </row>
    <row r="1148" spans="2:6" x14ac:dyDescent="0.2">
      <c r="B1148" s="51">
        <v>2009</v>
      </c>
      <c r="C1148" s="19" t="s">
        <v>881</v>
      </c>
      <c r="D1148" s="52" t="s">
        <v>585</v>
      </c>
      <c r="E1148" s="52" t="s">
        <v>12</v>
      </c>
      <c r="F1148" s="19" t="s">
        <v>888</v>
      </c>
    </row>
    <row r="1149" spans="2:6" x14ac:dyDescent="0.2">
      <c r="B1149" s="51"/>
      <c r="C1149" s="20" t="s">
        <v>619</v>
      </c>
      <c r="D1149" s="52"/>
      <c r="E1149" s="52"/>
      <c r="F1149" s="19" t="s">
        <v>1239</v>
      </c>
    </row>
    <row r="1150" spans="2:6" x14ac:dyDescent="0.2">
      <c r="B1150" s="51">
        <v>2009</v>
      </c>
      <c r="C1150" s="19" t="s">
        <v>875</v>
      </c>
      <c r="D1150" s="52" t="s">
        <v>585</v>
      </c>
      <c r="E1150" s="52" t="s">
        <v>12</v>
      </c>
      <c r="F1150" s="19" t="s">
        <v>888</v>
      </c>
    </row>
    <row r="1151" spans="2:6" x14ac:dyDescent="0.2">
      <c r="B1151" s="51"/>
      <c r="C1151" s="20" t="s">
        <v>603</v>
      </c>
      <c r="D1151" s="52"/>
      <c r="E1151" s="52"/>
      <c r="F1151" s="19" t="s">
        <v>1279</v>
      </c>
    </row>
    <row r="1152" spans="2:6" x14ac:dyDescent="0.2">
      <c r="B1152" s="51">
        <v>2009</v>
      </c>
      <c r="C1152" s="19" t="s">
        <v>900</v>
      </c>
      <c r="D1152" s="52" t="s">
        <v>585</v>
      </c>
      <c r="E1152" s="52" t="s">
        <v>594</v>
      </c>
      <c r="F1152" s="19" t="s">
        <v>888</v>
      </c>
    </row>
    <row r="1153" spans="2:6" x14ac:dyDescent="0.2">
      <c r="B1153" s="51"/>
      <c r="C1153" s="20" t="s">
        <v>890</v>
      </c>
      <c r="D1153" s="52"/>
      <c r="E1153" s="52"/>
      <c r="F1153" s="19" t="s">
        <v>901</v>
      </c>
    </row>
    <row r="1154" spans="2:6" x14ac:dyDescent="0.2">
      <c r="B1154" s="51">
        <v>2008</v>
      </c>
      <c r="C1154" s="19" t="s">
        <v>902</v>
      </c>
      <c r="D1154" s="52" t="s">
        <v>582</v>
      </c>
      <c r="E1154" s="52" t="s">
        <v>5</v>
      </c>
      <c r="F1154" s="19" t="s">
        <v>888</v>
      </c>
    </row>
    <row r="1155" spans="2:6" x14ac:dyDescent="0.2">
      <c r="B1155" s="51"/>
      <c r="C1155" s="20" t="s">
        <v>883</v>
      </c>
      <c r="D1155" s="52"/>
      <c r="E1155" s="52"/>
      <c r="F1155" s="19" t="s">
        <v>832</v>
      </c>
    </row>
    <row r="1156" spans="2:6" x14ac:dyDescent="0.2">
      <c r="B1156" s="51">
        <v>2008</v>
      </c>
      <c r="C1156" s="19" t="s">
        <v>595</v>
      </c>
      <c r="D1156" s="52" t="s">
        <v>582</v>
      </c>
      <c r="E1156" s="52" t="s">
        <v>5</v>
      </c>
      <c r="F1156" s="19" t="s">
        <v>871</v>
      </c>
    </row>
    <row r="1157" spans="2:6" x14ac:dyDescent="0.2">
      <c r="B1157" s="51"/>
      <c r="C1157" s="20" t="s">
        <v>596</v>
      </c>
      <c r="D1157" s="52"/>
      <c r="E1157" s="52"/>
      <c r="F1157" s="19" t="s">
        <v>978</v>
      </c>
    </row>
    <row r="1158" spans="2:6" x14ac:dyDescent="0.2">
      <c r="B1158" s="51">
        <v>2008</v>
      </c>
      <c r="C1158" s="19" t="s">
        <v>694</v>
      </c>
      <c r="D1158" s="52" t="s">
        <v>599</v>
      </c>
      <c r="E1158" s="52" t="s">
        <v>12</v>
      </c>
      <c r="F1158" s="19" t="s">
        <v>888</v>
      </c>
    </row>
    <row r="1159" spans="2:6" x14ac:dyDescent="0.2">
      <c r="B1159" s="51"/>
      <c r="C1159" s="20" t="s">
        <v>870</v>
      </c>
      <c r="D1159" s="52"/>
      <c r="E1159" s="52"/>
      <c r="F1159" s="19" t="s">
        <v>1165</v>
      </c>
    </row>
    <row r="1160" spans="2:6" x14ac:dyDescent="0.2">
      <c r="B1160" s="51">
        <v>2008</v>
      </c>
      <c r="C1160" s="19" t="s">
        <v>1057</v>
      </c>
      <c r="D1160" s="52" t="s">
        <v>585</v>
      </c>
      <c r="E1160" s="52" t="s">
        <v>5</v>
      </c>
      <c r="F1160" s="19" t="s">
        <v>888</v>
      </c>
    </row>
    <row r="1161" spans="2:6" x14ac:dyDescent="0.2">
      <c r="B1161" s="51"/>
      <c r="C1161" s="20" t="s">
        <v>611</v>
      </c>
      <c r="D1161" s="52"/>
      <c r="E1161" s="52"/>
      <c r="F1161" s="19" t="s">
        <v>1280</v>
      </c>
    </row>
    <row r="1162" spans="2:6" x14ac:dyDescent="0.2">
      <c r="B1162" s="51">
        <v>2008</v>
      </c>
      <c r="C1162" s="19" t="s">
        <v>891</v>
      </c>
      <c r="D1162" s="52" t="s">
        <v>585</v>
      </c>
      <c r="E1162" s="52" t="s">
        <v>5</v>
      </c>
      <c r="F1162" s="19" t="s">
        <v>888</v>
      </c>
    </row>
    <row r="1163" spans="2:6" x14ac:dyDescent="0.2">
      <c r="B1163" s="51"/>
      <c r="C1163" s="20" t="s">
        <v>593</v>
      </c>
      <c r="D1163" s="52"/>
      <c r="E1163" s="52"/>
      <c r="F1163" s="19" t="s">
        <v>1281</v>
      </c>
    </row>
    <row r="1164" spans="2:6" x14ac:dyDescent="0.2">
      <c r="B1164" s="51">
        <v>2008</v>
      </c>
      <c r="C1164" s="19" t="s">
        <v>588</v>
      </c>
      <c r="D1164" s="52" t="s">
        <v>582</v>
      </c>
      <c r="E1164" s="52" t="s">
        <v>5</v>
      </c>
      <c r="F1164" s="19" t="s">
        <v>871</v>
      </c>
    </row>
    <row r="1165" spans="2:6" x14ac:dyDescent="0.2">
      <c r="B1165" s="51"/>
      <c r="C1165" s="20" t="s">
        <v>587</v>
      </c>
      <c r="D1165" s="52"/>
      <c r="E1165" s="52"/>
      <c r="F1165" s="19" t="s">
        <v>1008</v>
      </c>
    </row>
    <row r="1166" spans="2:6" x14ac:dyDescent="0.2">
      <c r="B1166" s="51">
        <v>2007</v>
      </c>
      <c r="C1166" s="19" t="s">
        <v>892</v>
      </c>
      <c r="D1166" s="52" t="s">
        <v>582</v>
      </c>
      <c r="E1166" s="52" t="s">
        <v>594</v>
      </c>
      <c r="F1166" s="19" t="s">
        <v>888</v>
      </c>
    </row>
    <row r="1167" spans="2:6" x14ac:dyDescent="0.2">
      <c r="B1167" s="51"/>
      <c r="C1167" s="20" t="s">
        <v>883</v>
      </c>
      <c r="D1167" s="52"/>
      <c r="E1167" s="52"/>
      <c r="F1167" s="19" t="s">
        <v>984</v>
      </c>
    </row>
    <row r="1168" spans="2:6" x14ac:dyDescent="0.2">
      <c r="B1168" s="51">
        <v>2007</v>
      </c>
      <c r="C1168" s="19" t="s">
        <v>600</v>
      </c>
      <c r="D1168" s="52" t="s">
        <v>582</v>
      </c>
      <c r="E1168" s="52" t="s">
        <v>5</v>
      </c>
      <c r="F1168" s="19" t="s">
        <v>871</v>
      </c>
    </row>
    <row r="1169" spans="2:6" x14ac:dyDescent="0.2">
      <c r="B1169" s="51"/>
      <c r="C1169" s="20" t="s">
        <v>607</v>
      </c>
      <c r="D1169" s="52"/>
      <c r="E1169" s="52"/>
      <c r="F1169" s="19" t="s">
        <v>1152</v>
      </c>
    </row>
    <row r="1170" spans="2:6" x14ac:dyDescent="0.2">
      <c r="B1170" s="51">
        <v>2007</v>
      </c>
      <c r="C1170" s="19" t="s">
        <v>597</v>
      </c>
      <c r="D1170" s="52" t="s">
        <v>599</v>
      </c>
      <c r="E1170" s="52" t="s">
        <v>5</v>
      </c>
      <c r="F1170" s="19" t="s">
        <v>888</v>
      </c>
    </row>
    <row r="1171" spans="2:6" x14ac:dyDescent="0.2">
      <c r="B1171" s="51"/>
      <c r="C1171" s="20" t="s">
        <v>870</v>
      </c>
      <c r="D1171" s="52"/>
      <c r="E1171" s="52"/>
      <c r="F1171" s="19" t="s">
        <v>1282</v>
      </c>
    </row>
    <row r="1172" spans="2:6" x14ac:dyDescent="0.2">
      <c r="B1172" s="51">
        <v>2007</v>
      </c>
      <c r="C1172" s="19" t="s">
        <v>1057</v>
      </c>
      <c r="D1172" s="52" t="s">
        <v>585</v>
      </c>
      <c r="E1172" s="52" t="s">
        <v>5</v>
      </c>
      <c r="F1172" s="19" t="s">
        <v>888</v>
      </c>
    </row>
    <row r="1173" spans="2:6" x14ac:dyDescent="0.2">
      <c r="B1173" s="51"/>
      <c r="C1173" s="20" t="s">
        <v>611</v>
      </c>
      <c r="D1173" s="52"/>
      <c r="E1173" s="52"/>
      <c r="F1173" s="19" t="s">
        <v>1283</v>
      </c>
    </row>
    <row r="1174" spans="2:6" x14ac:dyDescent="0.2">
      <c r="B1174" s="51">
        <v>2007</v>
      </c>
      <c r="C1174" s="19" t="s">
        <v>628</v>
      </c>
      <c r="D1174" s="52" t="s">
        <v>585</v>
      </c>
      <c r="E1174" s="52" t="s">
        <v>17</v>
      </c>
      <c r="F1174" s="19" t="s">
        <v>888</v>
      </c>
    </row>
    <row r="1175" spans="2:6" x14ac:dyDescent="0.2">
      <c r="B1175" s="51"/>
      <c r="C1175" s="20" t="s">
        <v>619</v>
      </c>
      <c r="D1175" s="52"/>
      <c r="E1175" s="52"/>
      <c r="F1175" s="19" t="s">
        <v>963</v>
      </c>
    </row>
    <row r="1176" spans="2:6" x14ac:dyDescent="0.2">
      <c r="B1176" s="51">
        <v>2007</v>
      </c>
      <c r="C1176" s="19" t="s">
        <v>608</v>
      </c>
      <c r="D1176" s="52" t="s">
        <v>582</v>
      </c>
      <c r="E1176" s="52" t="s">
        <v>17</v>
      </c>
      <c r="F1176" s="19" t="s">
        <v>871</v>
      </c>
    </row>
    <row r="1177" spans="2:6" x14ac:dyDescent="0.2">
      <c r="B1177" s="51"/>
      <c r="C1177" s="20" t="s">
        <v>609</v>
      </c>
      <c r="D1177" s="52"/>
      <c r="E1177" s="52"/>
      <c r="F1177" s="19" t="s">
        <v>1053</v>
      </c>
    </row>
    <row r="1178" spans="2:6" x14ac:dyDescent="0.2">
      <c r="B1178" s="51">
        <v>2007</v>
      </c>
      <c r="C1178" s="19" t="s">
        <v>588</v>
      </c>
      <c r="D1178" s="52" t="s">
        <v>582</v>
      </c>
      <c r="E1178" s="52" t="s">
        <v>12</v>
      </c>
      <c r="F1178" s="19" t="s">
        <v>888</v>
      </c>
    </row>
    <row r="1179" spans="2:6" x14ac:dyDescent="0.2">
      <c r="B1179" s="51"/>
      <c r="C1179" s="20" t="s">
        <v>587</v>
      </c>
      <c r="D1179" s="52"/>
      <c r="E1179" s="52"/>
      <c r="F1179" s="19" t="s">
        <v>980</v>
      </c>
    </row>
    <row r="1180" spans="2:6" x14ac:dyDescent="0.2">
      <c r="B1180" s="51">
        <v>2006</v>
      </c>
      <c r="C1180" s="19" t="s">
        <v>1057</v>
      </c>
      <c r="D1180" s="52" t="s">
        <v>585</v>
      </c>
      <c r="E1180" s="52" t="s">
        <v>17</v>
      </c>
      <c r="F1180" s="19" t="s">
        <v>888</v>
      </c>
    </row>
    <row r="1181" spans="2:6" x14ac:dyDescent="0.2">
      <c r="B1181" s="51"/>
      <c r="C1181" s="20" t="s">
        <v>611</v>
      </c>
      <c r="D1181" s="52"/>
      <c r="E1181" s="52"/>
      <c r="F1181" s="19" t="s">
        <v>1284</v>
      </c>
    </row>
    <row r="1184" spans="2:6" x14ac:dyDescent="0.2">
      <c r="B1184" s="19" t="s">
        <v>1022</v>
      </c>
    </row>
    <row r="1185" spans="2:6" x14ac:dyDescent="0.2">
      <c r="B1185" s="51">
        <v>2015</v>
      </c>
      <c r="C1185" s="19" t="s">
        <v>879</v>
      </c>
      <c r="D1185" s="52" t="s">
        <v>582</v>
      </c>
      <c r="E1185" s="52" t="s">
        <v>12</v>
      </c>
      <c r="F1185" s="19" t="s">
        <v>871</v>
      </c>
    </row>
    <row r="1186" spans="2:6" x14ac:dyDescent="0.2">
      <c r="B1186" s="51"/>
      <c r="C1186" s="22" t="s">
        <v>611</v>
      </c>
      <c r="D1186" s="52"/>
      <c r="E1186" s="52"/>
      <c r="F1186" s="19" t="s">
        <v>966</v>
      </c>
    </row>
    <row r="1187" spans="2:6" x14ac:dyDescent="0.2">
      <c r="B1187" s="51">
        <v>2015</v>
      </c>
      <c r="C1187" s="19" t="s">
        <v>872</v>
      </c>
      <c r="D1187" s="52" t="s">
        <v>582</v>
      </c>
      <c r="E1187" s="52" t="s">
        <v>5</v>
      </c>
      <c r="F1187" s="19" t="s">
        <v>871</v>
      </c>
    </row>
    <row r="1188" spans="2:6" x14ac:dyDescent="0.2">
      <c r="B1188" s="51"/>
      <c r="C1188" s="22" t="s">
        <v>873</v>
      </c>
      <c r="D1188" s="52"/>
      <c r="E1188" s="52"/>
      <c r="F1188" s="19" t="s">
        <v>1021</v>
      </c>
    </row>
    <row r="1189" spans="2:6" x14ac:dyDescent="0.2">
      <c r="B1189" s="51">
        <v>2015</v>
      </c>
      <c r="C1189" s="19" t="s">
        <v>600</v>
      </c>
      <c r="D1189" s="52" t="s">
        <v>582</v>
      </c>
      <c r="E1189" s="52" t="s">
        <v>12</v>
      </c>
      <c r="F1189" s="19" t="s">
        <v>893</v>
      </c>
    </row>
    <row r="1190" spans="2:6" x14ac:dyDescent="0.2">
      <c r="B1190" s="51"/>
      <c r="C1190" s="22" t="s">
        <v>607</v>
      </c>
      <c r="D1190" s="52"/>
      <c r="E1190" s="52"/>
      <c r="F1190" s="19" t="s">
        <v>1020</v>
      </c>
    </row>
    <row r="1191" spans="2:6" x14ac:dyDescent="0.2">
      <c r="B1191" s="51">
        <v>2015</v>
      </c>
      <c r="C1191" s="19" t="s">
        <v>1057</v>
      </c>
      <c r="D1191" s="52" t="s">
        <v>585</v>
      </c>
      <c r="E1191" s="52" t="s">
        <v>5</v>
      </c>
      <c r="F1191" s="19" t="s">
        <v>871</v>
      </c>
    </row>
    <row r="1192" spans="2:6" x14ac:dyDescent="0.2">
      <c r="B1192" s="51"/>
      <c r="C1192" s="22" t="s">
        <v>611</v>
      </c>
      <c r="D1192" s="52"/>
      <c r="E1192" s="52"/>
      <c r="F1192" s="19" t="s">
        <v>1019</v>
      </c>
    </row>
    <row r="1193" spans="2:6" x14ac:dyDescent="0.2">
      <c r="B1193" s="51">
        <v>2015</v>
      </c>
      <c r="C1193" s="19" t="s">
        <v>885</v>
      </c>
      <c r="D1193" s="52" t="s">
        <v>582</v>
      </c>
      <c r="E1193" s="52" t="s">
        <v>12</v>
      </c>
      <c r="F1193" s="19" t="s">
        <v>871</v>
      </c>
    </row>
    <row r="1194" spans="2:6" x14ac:dyDescent="0.2">
      <c r="B1194" s="51"/>
      <c r="C1194" s="21" t="s">
        <v>609</v>
      </c>
      <c r="D1194" s="52"/>
      <c r="E1194" s="52"/>
      <c r="F1194" s="19" t="s">
        <v>1285</v>
      </c>
    </row>
    <row r="1195" spans="2:6" x14ac:dyDescent="0.2">
      <c r="B1195" s="51">
        <v>2015</v>
      </c>
      <c r="C1195" s="19" t="s">
        <v>876</v>
      </c>
      <c r="D1195" s="52" t="s">
        <v>582</v>
      </c>
      <c r="E1195" s="52" t="s">
        <v>5</v>
      </c>
      <c r="F1195" s="19" t="s">
        <v>871</v>
      </c>
    </row>
    <row r="1196" spans="2:6" x14ac:dyDescent="0.2">
      <c r="B1196" s="51"/>
      <c r="C1196" s="21" t="s">
        <v>587</v>
      </c>
      <c r="D1196" s="52"/>
      <c r="E1196" s="52"/>
      <c r="F1196" s="19" t="s">
        <v>963</v>
      </c>
    </row>
    <row r="1197" spans="2:6" x14ac:dyDescent="0.2">
      <c r="B1197" s="51">
        <v>2015</v>
      </c>
      <c r="C1197" s="19" t="s">
        <v>590</v>
      </c>
      <c r="D1197" s="52" t="s">
        <v>582</v>
      </c>
      <c r="E1197" s="52" t="s">
        <v>12</v>
      </c>
      <c r="F1197" s="19" t="s">
        <v>871</v>
      </c>
    </row>
    <row r="1198" spans="2:6" x14ac:dyDescent="0.2">
      <c r="B1198" s="51"/>
      <c r="C1198" s="20" t="s">
        <v>591</v>
      </c>
      <c r="D1198" s="52"/>
      <c r="E1198" s="52"/>
      <c r="F1198" s="19" t="s">
        <v>1286</v>
      </c>
    </row>
    <row r="1199" spans="2:6" x14ac:dyDescent="0.2">
      <c r="B1199" s="51">
        <v>2014</v>
      </c>
      <c r="C1199" s="19" t="s">
        <v>879</v>
      </c>
      <c r="D1199" s="52" t="s">
        <v>582</v>
      </c>
      <c r="E1199" s="52" t="s">
        <v>17</v>
      </c>
      <c r="F1199" s="19" t="s">
        <v>871</v>
      </c>
    </row>
    <row r="1200" spans="2:6" x14ac:dyDescent="0.2">
      <c r="B1200" s="51"/>
      <c r="C1200" s="20" t="s">
        <v>611</v>
      </c>
      <c r="D1200" s="52"/>
      <c r="E1200" s="52"/>
      <c r="F1200" s="19" t="s">
        <v>1103</v>
      </c>
    </row>
    <row r="1201" spans="2:6" x14ac:dyDescent="0.2">
      <c r="B1201" s="51">
        <v>2014</v>
      </c>
      <c r="C1201" s="19" t="s">
        <v>899</v>
      </c>
      <c r="D1201" s="52" t="s">
        <v>582</v>
      </c>
      <c r="E1201" s="52" t="s">
        <v>5</v>
      </c>
      <c r="F1201" s="19" t="s">
        <v>871</v>
      </c>
    </row>
    <row r="1202" spans="2:6" x14ac:dyDescent="0.2">
      <c r="B1202" s="51"/>
      <c r="C1202" s="20" t="s">
        <v>883</v>
      </c>
      <c r="D1202" s="52"/>
      <c r="E1202" s="52"/>
      <c r="F1202" s="19" t="s">
        <v>1053</v>
      </c>
    </row>
    <row r="1203" spans="2:6" x14ac:dyDescent="0.2">
      <c r="B1203" s="51">
        <v>2014</v>
      </c>
      <c r="C1203" s="19" t="s">
        <v>580</v>
      </c>
      <c r="D1203" s="52" t="s">
        <v>582</v>
      </c>
      <c r="E1203" s="52" t="s">
        <v>17</v>
      </c>
      <c r="F1203" s="19" t="s">
        <v>871</v>
      </c>
    </row>
    <row r="1204" spans="2:6" x14ac:dyDescent="0.2">
      <c r="B1204" s="51"/>
      <c r="C1204" s="20" t="s">
        <v>581</v>
      </c>
      <c r="D1204" s="52"/>
      <c r="E1204" s="52"/>
      <c r="F1204" s="19" t="s">
        <v>1287</v>
      </c>
    </row>
    <row r="1205" spans="2:6" x14ac:dyDescent="0.2">
      <c r="B1205" s="51">
        <v>2014</v>
      </c>
      <c r="C1205" s="19" t="s">
        <v>885</v>
      </c>
      <c r="D1205" s="52" t="s">
        <v>582</v>
      </c>
      <c r="E1205" s="52" t="s">
        <v>17</v>
      </c>
      <c r="F1205" s="19" t="s">
        <v>871</v>
      </c>
    </row>
    <row r="1206" spans="2:6" x14ac:dyDescent="0.2">
      <c r="B1206" s="51"/>
      <c r="C1206" s="20" t="s">
        <v>609</v>
      </c>
      <c r="D1206" s="52"/>
      <c r="E1206" s="52"/>
      <c r="F1206" s="19" t="s">
        <v>1152</v>
      </c>
    </row>
    <row r="1207" spans="2:6" x14ac:dyDescent="0.2">
      <c r="B1207" s="51">
        <v>2013</v>
      </c>
      <c r="C1207" s="19" t="s">
        <v>597</v>
      </c>
      <c r="D1207" s="52" t="s">
        <v>599</v>
      </c>
      <c r="E1207" s="52" t="s">
        <v>12</v>
      </c>
      <c r="F1207" s="19" t="s">
        <v>893</v>
      </c>
    </row>
    <row r="1208" spans="2:6" x14ac:dyDescent="0.2">
      <c r="B1208" s="51"/>
      <c r="C1208" s="20" t="s">
        <v>870</v>
      </c>
      <c r="D1208" s="52"/>
      <c r="E1208" s="52"/>
      <c r="F1208" s="19" t="s">
        <v>1288</v>
      </c>
    </row>
    <row r="1209" spans="2:6" x14ac:dyDescent="0.2">
      <c r="B1209" s="51">
        <v>2013</v>
      </c>
      <c r="C1209" s="19" t="s">
        <v>590</v>
      </c>
      <c r="D1209" s="52" t="s">
        <v>582</v>
      </c>
      <c r="E1209" s="52" t="s">
        <v>12</v>
      </c>
      <c r="F1209" s="19" t="s">
        <v>871</v>
      </c>
    </row>
    <row r="1210" spans="2:6" x14ac:dyDescent="0.2">
      <c r="B1210" s="51"/>
      <c r="C1210" s="20" t="s">
        <v>591</v>
      </c>
      <c r="D1210" s="52"/>
      <c r="E1210" s="52"/>
      <c r="F1210" s="19" t="s">
        <v>1289</v>
      </c>
    </row>
    <row r="1211" spans="2:6" x14ac:dyDescent="0.2">
      <c r="B1211" s="51">
        <v>2012</v>
      </c>
      <c r="C1211" s="19" t="s">
        <v>869</v>
      </c>
      <c r="D1211" s="52" t="s">
        <v>582</v>
      </c>
      <c r="E1211" s="52" t="s">
        <v>594</v>
      </c>
      <c r="F1211" s="19" t="s">
        <v>871</v>
      </c>
    </row>
    <row r="1212" spans="2:6" x14ac:dyDescent="0.2">
      <c r="B1212" s="51"/>
      <c r="C1212" s="20" t="s">
        <v>870</v>
      </c>
      <c r="D1212" s="52"/>
      <c r="E1212" s="52"/>
      <c r="F1212" s="19" t="s">
        <v>1290</v>
      </c>
    </row>
    <row r="1213" spans="2:6" x14ac:dyDescent="0.2">
      <c r="B1213" s="51">
        <v>2012</v>
      </c>
      <c r="C1213" s="19" t="s">
        <v>872</v>
      </c>
      <c r="D1213" s="52" t="s">
        <v>582</v>
      </c>
      <c r="E1213" s="52" t="s">
        <v>12</v>
      </c>
      <c r="F1213" s="19" t="s">
        <v>871</v>
      </c>
    </row>
    <row r="1214" spans="2:6" x14ac:dyDescent="0.2">
      <c r="B1214" s="51"/>
      <c r="C1214" s="20" t="s">
        <v>873</v>
      </c>
      <c r="D1214" s="52"/>
      <c r="E1214" s="52"/>
      <c r="F1214" s="19" t="s">
        <v>1291</v>
      </c>
    </row>
    <row r="1215" spans="2:6" x14ac:dyDescent="0.2">
      <c r="B1215" s="51">
        <v>2012</v>
      </c>
      <c r="C1215" s="19" t="s">
        <v>580</v>
      </c>
      <c r="D1215" s="52" t="s">
        <v>582</v>
      </c>
      <c r="E1215" s="52" t="s">
        <v>12</v>
      </c>
      <c r="F1215" s="19" t="s">
        <v>893</v>
      </c>
    </row>
    <row r="1216" spans="2:6" x14ac:dyDescent="0.2">
      <c r="B1216" s="51"/>
      <c r="C1216" s="20" t="s">
        <v>581</v>
      </c>
      <c r="D1216" s="52"/>
      <c r="E1216" s="52"/>
      <c r="F1216" s="19" t="s">
        <v>1292</v>
      </c>
    </row>
    <row r="1217" spans="2:6" x14ac:dyDescent="0.2">
      <c r="B1217" s="51">
        <v>2012</v>
      </c>
      <c r="C1217" s="19" t="s">
        <v>894</v>
      </c>
      <c r="D1217" s="52" t="s">
        <v>599</v>
      </c>
      <c r="E1217" s="52" t="s">
        <v>5</v>
      </c>
      <c r="F1217" s="19" t="s">
        <v>893</v>
      </c>
    </row>
    <row r="1218" spans="2:6" x14ac:dyDescent="0.2">
      <c r="B1218" s="51"/>
      <c r="C1218" s="20" t="s">
        <v>870</v>
      </c>
      <c r="D1218" s="52"/>
      <c r="E1218" s="52"/>
      <c r="F1218" s="19" t="s">
        <v>903</v>
      </c>
    </row>
    <row r="1219" spans="2:6" x14ac:dyDescent="0.2">
      <c r="B1219" s="51">
        <v>2012</v>
      </c>
      <c r="C1219" s="19" t="s">
        <v>885</v>
      </c>
      <c r="D1219" s="52" t="s">
        <v>582</v>
      </c>
      <c r="E1219" s="52" t="s">
        <v>12</v>
      </c>
      <c r="F1219" s="19" t="s">
        <v>871</v>
      </c>
    </row>
    <row r="1220" spans="2:6" x14ac:dyDescent="0.2">
      <c r="B1220" s="51"/>
      <c r="C1220" s="20" t="s">
        <v>609</v>
      </c>
      <c r="D1220" s="52"/>
      <c r="E1220" s="52"/>
      <c r="F1220" s="19" t="s">
        <v>1293</v>
      </c>
    </row>
    <row r="1221" spans="2:6" x14ac:dyDescent="0.2">
      <c r="B1221" s="51">
        <v>2012</v>
      </c>
      <c r="C1221" s="19" t="s">
        <v>877</v>
      </c>
      <c r="D1221" s="52" t="s">
        <v>582</v>
      </c>
      <c r="E1221" s="52" t="s">
        <v>5</v>
      </c>
      <c r="F1221" s="19" t="s">
        <v>893</v>
      </c>
    </row>
    <row r="1222" spans="2:6" x14ac:dyDescent="0.2">
      <c r="B1222" s="51"/>
      <c r="C1222" s="20" t="s">
        <v>878</v>
      </c>
      <c r="D1222" s="52"/>
      <c r="E1222" s="52"/>
      <c r="F1222" s="19" t="s">
        <v>980</v>
      </c>
    </row>
    <row r="1223" spans="2:6" x14ac:dyDescent="0.2">
      <c r="B1223" s="51">
        <v>2012</v>
      </c>
      <c r="C1223" s="19" t="s">
        <v>590</v>
      </c>
      <c r="D1223" s="52" t="s">
        <v>582</v>
      </c>
      <c r="E1223" s="52" t="s">
        <v>5</v>
      </c>
      <c r="F1223" s="19" t="s">
        <v>871</v>
      </c>
    </row>
    <row r="1224" spans="2:6" x14ac:dyDescent="0.2">
      <c r="B1224" s="51"/>
      <c r="C1224" s="20" t="s">
        <v>591</v>
      </c>
      <c r="D1224" s="52"/>
      <c r="E1224" s="52"/>
      <c r="F1224" s="19" t="s">
        <v>1294</v>
      </c>
    </row>
    <row r="1225" spans="2:6" x14ac:dyDescent="0.2">
      <c r="B1225" s="51">
        <v>2011</v>
      </c>
      <c r="C1225" s="19" t="s">
        <v>880</v>
      </c>
      <c r="D1225" s="52" t="s">
        <v>582</v>
      </c>
      <c r="E1225" s="52" t="s">
        <v>12</v>
      </c>
      <c r="F1225" s="19" t="s">
        <v>893</v>
      </c>
    </row>
    <row r="1226" spans="2:6" x14ac:dyDescent="0.2">
      <c r="B1226" s="51"/>
      <c r="C1226" s="20" t="s">
        <v>596</v>
      </c>
      <c r="D1226" s="52"/>
      <c r="E1226" s="52"/>
      <c r="F1226" s="19" t="s">
        <v>1295</v>
      </c>
    </row>
    <row r="1227" spans="2:6" x14ac:dyDescent="0.2">
      <c r="B1227" s="51">
        <v>2011</v>
      </c>
      <c r="C1227" s="19" t="s">
        <v>881</v>
      </c>
      <c r="D1227" s="52" t="s">
        <v>585</v>
      </c>
      <c r="E1227" s="52" t="s">
        <v>5</v>
      </c>
      <c r="F1227" s="19" t="s">
        <v>871</v>
      </c>
    </row>
    <row r="1228" spans="2:6" x14ac:dyDescent="0.2">
      <c r="B1228" s="51"/>
      <c r="C1228" s="20" t="s">
        <v>619</v>
      </c>
      <c r="D1228" s="52"/>
      <c r="E1228" s="52"/>
      <c r="F1228" s="19" t="s">
        <v>1296</v>
      </c>
    </row>
    <row r="1229" spans="2:6" x14ac:dyDescent="0.2">
      <c r="B1229" s="51">
        <v>2011</v>
      </c>
      <c r="C1229" s="19" t="s">
        <v>590</v>
      </c>
      <c r="D1229" s="52" t="s">
        <v>582</v>
      </c>
      <c r="E1229" s="52" t="s">
        <v>12</v>
      </c>
      <c r="F1229" s="19" t="s">
        <v>871</v>
      </c>
    </row>
    <row r="1230" spans="2:6" x14ac:dyDescent="0.2">
      <c r="B1230" s="51"/>
      <c r="C1230" s="20" t="s">
        <v>591</v>
      </c>
      <c r="D1230" s="52"/>
      <c r="E1230" s="52"/>
      <c r="F1230" s="19" t="s">
        <v>1297</v>
      </c>
    </row>
    <row r="1231" spans="2:6" x14ac:dyDescent="0.2">
      <c r="B1231" s="51">
        <v>2009</v>
      </c>
      <c r="C1231" s="19" t="s">
        <v>885</v>
      </c>
      <c r="D1231" s="52" t="s">
        <v>582</v>
      </c>
      <c r="E1231" s="52" t="s">
        <v>12</v>
      </c>
      <c r="F1231" s="19" t="s">
        <v>893</v>
      </c>
    </row>
    <row r="1232" spans="2:6" x14ac:dyDescent="0.2">
      <c r="B1232" s="51"/>
      <c r="C1232" s="20" t="s">
        <v>609</v>
      </c>
      <c r="D1232" s="52"/>
      <c r="E1232" s="52"/>
      <c r="F1232" s="19" t="s">
        <v>980</v>
      </c>
    </row>
    <row r="1233" spans="2:6" x14ac:dyDescent="0.2">
      <c r="B1233" s="51">
        <v>2008</v>
      </c>
      <c r="C1233" s="19" t="s">
        <v>595</v>
      </c>
      <c r="D1233" s="52" t="s">
        <v>582</v>
      </c>
      <c r="E1233" s="52" t="s">
        <v>12</v>
      </c>
      <c r="F1233" s="19" t="s">
        <v>893</v>
      </c>
    </row>
    <row r="1234" spans="2:6" x14ac:dyDescent="0.2">
      <c r="B1234" s="51"/>
      <c r="C1234" s="20" t="s">
        <v>596</v>
      </c>
      <c r="D1234" s="52"/>
      <c r="E1234" s="52"/>
      <c r="F1234" s="19" t="s">
        <v>1298</v>
      </c>
    </row>
    <row r="1235" spans="2:6" x14ac:dyDescent="0.2">
      <c r="B1235" s="51">
        <v>2008</v>
      </c>
      <c r="C1235" s="19" t="s">
        <v>600</v>
      </c>
      <c r="D1235" s="52" t="s">
        <v>582</v>
      </c>
      <c r="E1235" s="52" t="s">
        <v>17</v>
      </c>
      <c r="F1235" s="19" t="s">
        <v>893</v>
      </c>
    </row>
    <row r="1236" spans="2:6" x14ac:dyDescent="0.2">
      <c r="B1236" s="51"/>
      <c r="C1236" s="20" t="s">
        <v>601</v>
      </c>
      <c r="D1236" s="52"/>
      <c r="E1236" s="52"/>
      <c r="F1236" s="19" t="s">
        <v>1299</v>
      </c>
    </row>
    <row r="1237" spans="2:6" x14ac:dyDescent="0.2">
      <c r="B1237" s="51">
        <v>2008</v>
      </c>
      <c r="C1237" s="19" t="s">
        <v>602</v>
      </c>
      <c r="D1237" s="52" t="s">
        <v>585</v>
      </c>
      <c r="E1237" s="52" t="s">
        <v>1</v>
      </c>
      <c r="F1237" s="19" t="s">
        <v>871</v>
      </c>
    </row>
    <row r="1238" spans="2:6" x14ac:dyDescent="0.2">
      <c r="B1238" s="51"/>
      <c r="C1238" s="20" t="s">
        <v>603</v>
      </c>
      <c r="D1238" s="52"/>
      <c r="E1238" s="52"/>
      <c r="F1238" s="19" t="s">
        <v>1256</v>
      </c>
    </row>
    <row r="1239" spans="2:6" x14ac:dyDescent="0.2">
      <c r="B1239" s="51">
        <v>2007</v>
      </c>
      <c r="C1239" s="19" t="s">
        <v>608</v>
      </c>
      <c r="D1239" s="52" t="s">
        <v>582</v>
      </c>
      <c r="E1239" s="52" t="s">
        <v>5</v>
      </c>
      <c r="F1239" s="19" t="s">
        <v>871</v>
      </c>
    </row>
    <row r="1240" spans="2:6" x14ac:dyDescent="0.2">
      <c r="B1240" s="51"/>
      <c r="C1240" s="20" t="s">
        <v>609</v>
      </c>
      <c r="D1240" s="52"/>
      <c r="E1240" s="52"/>
      <c r="F1240" s="19" t="s">
        <v>1300</v>
      </c>
    </row>
    <row r="1241" spans="2:6" x14ac:dyDescent="0.2">
      <c r="B1241" s="51">
        <v>2007</v>
      </c>
      <c r="C1241" s="19" t="s">
        <v>588</v>
      </c>
      <c r="D1241" s="52" t="s">
        <v>582</v>
      </c>
      <c r="E1241" s="52" t="s">
        <v>5</v>
      </c>
      <c r="F1241" s="19" t="s">
        <v>871</v>
      </c>
    </row>
    <row r="1242" spans="2:6" x14ac:dyDescent="0.2">
      <c r="B1242" s="51"/>
      <c r="C1242" s="20" t="s">
        <v>587</v>
      </c>
      <c r="D1242" s="52"/>
      <c r="E1242" s="52"/>
      <c r="F1242" s="19" t="s">
        <v>963</v>
      </c>
    </row>
    <row r="1243" spans="2:6" x14ac:dyDescent="0.2">
      <c r="B1243" s="51">
        <v>2006</v>
      </c>
      <c r="C1243" s="19" t="s">
        <v>896</v>
      </c>
      <c r="D1243" s="52" t="s">
        <v>582</v>
      </c>
      <c r="E1243" s="52" t="s">
        <v>1</v>
      </c>
      <c r="F1243" s="19" t="s">
        <v>871</v>
      </c>
    </row>
    <row r="1244" spans="2:6" x14ac:dyDescent="0.2">
      <c r="B1244" s="51"/>
      <c r="C1244" s="20" t="s">
        <v>890</v>
      </c>
      <c r="D1244" s="52"/>
      <c r="E1244" s="52"/>
      <c r="F1244" s="19" t="s">
        <v>1301</v>
      </c>
    </row>
    <row r="1247" spans="2:6" x14ac:dyDescent="0.2">
      <c r="B1247" s="19" t="s">
        <v>1302</v>
      </c>
    </row>
    <row r="1248" spans="2:6" x14ac:dyDescent="0.2">
      <c r="B1248" s="51">
        <v>2015</v>
      </c>
      <c r="C1248" s="19" t="s">
        <v>869</v>
      </c>
      <c r="D1248" s="52" t="s">
        <v>582</v>
      </c>
      <c r="E1248" s="52" t="s">
        <v>594</v>
      </c>
      <c r="F1248" s="19" t="s">
        <v>888</v>
      </c>
    </row>
    <row r="1249" spans="2:6" x14ac:dyDescent="0.2">
      <c r="B1249" s="51"/>
      <c r="C1249" s="27" t="s">
        <v>882</v>
      </c>
      <c r="D1249" s="52"/>
      <c r="E1249" s="52"/>
      <c r="F1249" s="19" t="s">
        <v>964</v>
      </c>
    </row>
    <row r="1250" spans="2:6" x14ac:dyDescent="0.2">
      <c r="B1250" s="51">
        <v>2015</v>
      </c>
      <c r="C1250" s="19" t="s">
        <v>889</v>
      </c>
      <c r="D1250" s="52" t="s">
        <v>585</v>
      </c>
      <c r="E1250" s="52" t="s">
        <v>12</v>
      </c>
      <c r="F1250" s="19" t="s">
        <v>893</v>
      </c>
    </row>
    <row r="1251" spans="2:6" x14ac:dyDescent="0.2">
      <c r="B1251" s="51"/>
      <c r="C1251" s="19" t="s">
        <v>890</v>
      </c>
      <c r="D1251" s="52"/>
      <c r="E1251" s="52"/>
      <c r="F1251" s="19" t="s">
        <v>1008</v>
      </c>
    </row>
    <row r="1252" spans="2:6" x14ac:dyDescent="0.2">
      <c r="B1252" s="51">
        <v>2014</v>
      </c>
      <c r="C1252" s="19" t="s">
        <v>1057</v>
      </c>
      <c r="D1252" s="52" t="s">
        <v>585</v>
      </c>
      <c r="E1252" s="52" t="s">
        <v>5</v>
      </c>
      <c r="F1252" s="19" t="s">
        <v>888</v>
      </c>
    </row>
    <row r="1253" spans="2:6" x14ac:dyDescent="0.2">
      <c r="B1253" s="51"/>
      <c r="C1253" s="20" t="s">
        <v>611</v>
      </c>
      <c r="D1253" s="52"/>
      <c r="E1253" s="52"/>
      <c r="F1253" s="19" t="s">
        <v>1303</v>
      </c>
    </row>
    <row r="1254" spans="2:6" x14ac:dyDescent="0.2">
      <c r="B1254" s="51">
        <v>2014</v>
      </c>
      <c r="C1254" s="19" t="s">
        <v>881</v>
      </c>
      <c r="D1254" s="52" t="s">
        <v>585</v>
      </c>
      <c r="E1254" s="52" t="s">
        <v>17</v>
      </c>
      <c r="F1254" s="19" t="s">
        <v>888</v>
      </c>
    </row>
    <row r="1255" spans="2:6" x14ac:dyDescent="0.2">
      <c r="B1255" s="51"/>
      <c r="C1255" s="20" t="s">
        <v>619</v>
      </c>
      <c r="D1255" s="52"/>
      <c r="E1255" s="52"/>
      <c r="F1255" s="19" t="s">
        <v>1304</v>
      </c>
    </row>
    <row r="1256" spans="2:6" x14ac:dyDescent="0.2">
      <c r="B1256" s="51">
        <v>2011</v>
      </c>
      <c r="C1256" s="19" t="s">
        <v>922</v>
      </c>
      <c r="D1256" s="52" t="s">
        <v>582</v>
      </c>
      <c r="E1256" s="52" t="s">
        <v>12</v>
      </c>
      <c r="F1256" s="19" t="s">
        <v>893</v>
      </c>
    </row>
    <row r="1257" spans="2:6" x14ac:dyDescent="0.2">
      <c r="B1257" s="51"/>
      <c r="C1257" s="20" t="s">
        <v>613</v>
      </c>
      <c r="D1257" s="52"/>
      <c r="E1257" s="52"/>
      <c r="F1257" s="19" t="s">
        <v>1305</v>
      </c>
    </row>
    <row r="1258" spans="2:6" x14ac:dyDescent="0.2">
      <c r="B1258" s="51">
        <v>2011</v>
      </c>
      <c r="C1258" s="19" t="s">
        <v>580</v>
      </c>
      <c r="D1258" s="52" t="s">
        <v>582</v>
      </c>
      <c r="E1258" s="52" t="s">
        <v>5</v>
      </c>
      <c r="F1258" s="19" t="s">
        <v>888</v>
      </c>
    </row>
    <row r="1259" spans="2:6" x14ac:dyDescent="0.2">
      <c r="B1259" s="51"/>
      <c r="C1259" s="20" t="s">
        <v>581</v>
      </c>
      <c r="D1259" s="52"/>
      <c r="E1259" s="52"/>
      <c r="F1259" s="19" t="s">
        <v>1306</v>
      </c>
    </row>
    <row r="1260" spans="2:6" x14ac:dyDescent="0.2">
      <c r="B1260" s="51">
        <v>2011</v>
      </c>
      <c r="C1260" s="19" t="s">
        <v>597</v>
      </c>
      <c r="D1260" s="52" t="s">
        <v>599</v>
      </c>
      <c r="E1260" s="52" t="s">
        <v>5</v>
      </c>
      <c r="F1260" s="19" t="s">
        <v>888</v>
      </c>
    </row>
    <row r="1261" spans="2:6" x14ac:dyDescent="0.2">
      <c r="B1261" s="51"/>
      <c r="C1261" s="20" t="s">
        <v>870</v>
      </c>
      <c r="D1261" s="52"/>
      <c r="E1261" s="52"/>
      <c r="F1261" s="19" t="s">
        <v>1307</v>
      </c>
    </row>
    <row r="1262" spans="2:6" x14ac:dyDescent="0.2">
      <c r="B1262" s="51">
        <v>2011</v>
      </c>
      <c r="C1262" s="19" t="s">
        <v>1057</v>
      </c>
      <c r="D1262" s="52" t="s">
        <v>585</v>
      </c>
      <c r="E1262" s="52" t="s">
        <v>5</v>
      </c>
      <c r="F1262" s="19" t="s">
        <v>888</v>
      </c>
    </row>
    <row r="1263" spans="2:6" x14ac:dyDescent="0.2">
      <c r="B1263" s="51"/>
      <c r="C1263" s="20" t="s">
        <v>611</v>
      </c>
      <c r="D1263" s="52"/>
      <c r="E1263" s="52"/>
      <c r="F1263" s="19" t="s">
        <v>1288</v>
      </c>
    </row>
    <row r="1264" spans="2:6" x14ac:dyDescent="0.2">
      <c r="B1264" s="51">
        <v>2011</v>
      </c>
      <c r="C1264" s="19" t="s">
        <v>875</v>
      </c>
      <c r="D1264" s="52" t="s">
        <v>585</v>
      </c>
      <c r="E1264" s="52" t="s">
        <v>5</v>
      </c>
      <c r="F1264" s="19" t="s">
        <v>888</v>
      </c>
    </row>
    <row r="1265" spans="2:6" x14ac:dyDescent="0.2">
      <c r="B1265" s="51"/>
      <c r="C1265" s="20" t="s">
        <v>603</v>
      </c>
      <c r="D1265" s="52"/>
      <c r="E1265" s="52"/>
      <c r="F1265" s="19" t="s">
        <v>1308</v>
      </c>
    </row>
    <row r="1266" spans="2:6" x14ac:dyDescent="0.2">
      <c r="B1266" s="51">
        <v>2010</v>
      </c>
      <c r="C1266" s="19" t="s">
        <v>869</v>
      </c>
      <c r="D1266" s="52" t="s">
        <v>582</v>
      </c>
      <c r="E1266" s="52" t="s">
        <v>5</v>
      </c>
      <c r="F1266" s="19" t="s">
        <v>888</v>
      </c>
    </row>
    <row r="1267" spans="2:6" x14ac:dyDescent="0.2">
      <c r="B1267" s="51"/>
      <c r="C1267" s="20" t="s">
        <v>882</v>
      </c>
      <c r="D1267" s="52"/>
      <c r="E1267" s="52"/>
      <c r="F1267" s="19" t="s">
        <v>1309</v>
      </c>
    </row>
    <row r="1268" spans="2:6" x14ac:dyDescent="0.2">
      <c r="B1268" s="51">
        <v>2010</v>
      </c>
      <c r="C1268" s="19" t="s">
        <v>884</v>
      </c>
      <c r="D1268" s="52" t="s">
        <v>582</v>
      </c>
      <c r="E1268" s="52" t="s">
        <v>5</v>
      </c>
      <c r="F1268" s="19" t="s">
        <v>893</v>
      </c>
    </row>
    <row r="1269" spans="2:6" x14ac:dyDescent="0.2">
      <c r="B1269" s="51"/>
      <c r="C1269" s="20" t="s">
        <v>601</v>
      </c>
      <c r="D1269" s="52"/>
      <c r="E1269" s="52"/>
      <c r="F1269" s="19" t="s">
        <v>1053</v>
      </c>
    </row>
    <row r="1270" spans="2:6" x14ac:dyDescent="0.2">
      <c r="B1270" s="51">
        <v>2010</v>
      </c>
      <c r="C1270" s="19" t="s">
        <v>597</v>
      </c>
      <c r="D1270" s="52" t="s">
        <v>599</v>
      </c>
      <c r="E1270" s="52" t="s">
        <v>5</v>
      </c>
      <c r="F1270" s="19" t="s">
        <v>888</v>
      </c>
    </row>
    <row r="1271" spans="2:6" x14ac:dyDescent="0.2">
      <c r="B1271" s="51"/>
      <c r="C1271" s="20" t="s">
        <v>870</v>
      </c>
      <c r="D1271" s="52"/>
      <c r="E1271" s="52"/>
      <c r="F1271" s="19" t="s">
        <v>1310</v>
      </c>
    </row>
    <row r="1272" spans="2:6" x14ac:dyDescent="0.2">
      <c r="B1272" s="51">
        <v>2010</v>
      </c>
      <c r="C1272" s="19" t="s">
        <v>590</v>
      </c>
      <c r="D1272" s="52" t="s">
        <v>582</v>
      </c>
      <c r="E1272" s="52" t="s">
        <v>17</v>
      </c>
      <c r="F1272" s="19" t="s">
        <v>893</v>
      </c>
    </row>
    <row r="1273" spans="2:6" x14ac:dyDescent="0.2">
      <c r="B1273" s="51"/>
      <c r="C1273" s="20" t="s">
        <v>591</v>
      </c>
      <c r="D1273" s="52"/>
      <c r="E1273" s="52"/>
      <c r="F1273" s="19" t="s">
        <v>1311</v>
      </c>
    </row>
    <row r="1274" spans="2:6" x14ac:dyDescent="0.2">
      <c r="B1274" s="51">
        <v>2009</v>
      </c>
      <c r="C1274" s="19" t="s">
        <v>875</v>
      </c>
      <c r="D1274" s="52" t="s">
        <v>585</v>
      </c>
      <c r="E1274" s="52" t="s">
        <v>5</v>
      </c>
      <c r="F1274" s="19" t="s">
        <v>888</v>
      </c>
    </row>
    <row r="1275" spans="2:6" x14ac:dyDescent="0.2">
      <c r="B1275" s="51"/>
      <c r="C1275" s="20" t="s">
        <v>603</v>
      </c>
      <c r="D1275" s="52"/>
      <c r="E1275" s="52"/>
      <c r="F1275" s="19" t="s">
        <v>1169</v>
      </c>
    </row>
    <row r="1276" spans="2:6" x14ac:dyDescent="0.2">
      <c r="B1276" s="51">
        <v>2009</v>
      </c>
      <c r="C1276" s="19" t="s">
        <v>876</v>
      </c>
      <c r="D1276" s="52" t="s">
        <v>582</v>
      </c>
      <c r="E1276" s="52" t="s">
        <v>12</v>
      </c>
      <c r="F1276" s="19" t="s">
        <v>888</v>
      </c>
    </row>
    <row r="1277" spans="2:6" x14ac:dyDescent="0.2">
      <c r="B1277" s="51"/>
      <c r="C1277" s="20" t="s">
        <v>587</v>
      </c>
      <c r="D1277" s="52"/>
      <c r="E1277" s="52"/>
      <c r="F1277" s="19" t="s">
        <v>1098</v>
      </c>
    </row>
    <row r="1278" spans="2:6" x14ac:dyDescent="0.2">
      <c r="B1278" s="51">
        <v>2009</v>
      </c>
      <c r="C1278" s="19" t="s">
        <v>806</v>
      </c>
      <c r="D1278" s="52" t="s">
        <v>582</v>
      </c>
      <c r="E1278" s="52" t="s">
        <v>12</v>
      </c>
      <c r="F1278" s="19" t="s">
        <v>893</v>
      </c>
    </row>
    <row r="1279" spans="2:6" x14ac:dyDescent="0.2">
      <c r="B1279" s="51"/>
      <c r="C1279" s="20" t="s">
        <v>807</v>
      </c>
      <c r="D1279" s="52"/>
      <c r="E1279" s="52"/>
      <c r="F1279" s="19" t="s">
        <v>1312</v>
      </c>
    </row>
    <row r="1280" spans="2:6" x14ac:dyDescent="0.2">
      <c r="B1280" s="51">
        <v>2008</v>
      </c>
      <c r="C1280" s="19" t="s">
        <v>580</v>
      </c>
      <c r="D1280" s="52" t="s">
        <v>582</v>
      </c>
      <c r="E1280" s="52" t="s">
        <v>5</v>
      </c>
      <c r="F1280" s="19" t="s">
        <v>893</v>
      </c>
    </row>
    <row r="1281" spans="2:6" x14ac:dyDescent="0.2">
      <c r="B1281" s="51"/>
      <c r="C1281" s="20" t="s">
        <v>581</v>
      </c>
      <c r="D1281" s="52"/>
      <c r="E1281" s="52"/>
      <c r="F1281" s="19" t="s">
        <v>1313</v>
      </c>
    </row>
    <row r="1282" spans="2:6" x14ac:dyDescent="0.2">
      <c r="B1282" s="51">
        <v>2008</v>
      </c>
      <c r="C1282" s="19" t="s">
        <v>600</v>
      </c>
      <c r="D1282" s="52" t="s">
        <v>582</v>
      </c>
      <c r="E1282" s="52" t="s">
        <v>5</v>
      </c>
      <c r="F1282" s="19" t="s">
        <v>888</v>
      </c>
    </row>
    <row r="1283" spans="2:6" x14ac:dyDescent="0.2">
      <c r="B1283" s="51"/>
      <c r="C1283" s="20" t="s">
        <v>601</v>
      </c>
      <c r="D1283" s="52"/>
      <c r="E1283" s="52"/>
      <c r="F1283" s="19" t="s">
        <v>1314</v>
      </c>
    </row>
    <row r="1284" spans="2:6" x14ac:dyDescent="0.2">
      <c r="B1284" s="51">
        <v>2008</v>
      </c>
      <c r="C1284" s="19" t="s">
        <v>597</v>
      </c>
      <c r="D1284" s="52" t="s">
        <v>599</v>
      </c>
      <c r="E1284" s="52" t="s">
        <v>17</v>
      </c>
      <c r="F1284" s="19" t="s">
        <v>888</v>
      </c>
    </row>
    <row r="1285" spans="2:6" x14ac:dyDescent="0.2">
      <c r="B1285" s="51"/>
      <c r="C1285" s="20" t="s">
        <v>870</v>
      </c>
      <c r="D1285" s="52"/>
      <c r="E1285" s="52"/>
      <c r="F1285" s="19" t="s">
        <v>1315</v>
      </c>
    </row>
    <row r="1286" spans="2:6" x14ac:dyDescent="0.2">
      <c r="B1286" s="51">
        <v>2008</v>
      </c>
      <c r="C1286" s="19" t="s">
        <v>891</v>
      </c>
      <c r="D1286" s="52" t="s">
        <v>585</v>
      </c>
      <c r="E1286" s="52" t="s">
        <v>1</v>
      </c>
      <c r="F1286" s="19" t="s">
        <v>888</v>
      </c>
    </row>
    <row r="1287" spans="2:6" x14ac:dyDescent="0.2">
      <c r="B1287" s="51"/>
      <c r="C1287" s="20" t="s">
        <v>593</v>
      </c>
      <c r="D1287" s="52"/>
      <c r="E1287" s="52"/>
      <c r="F1287" s="19" t="s">
        <v>1008</v>
      </c>
    </row>
    <row r="1288" spans="2:6" x14ac:dyDescent="0.2">
      <c r="B1288" s="51">
        <v>2007</v>
      </c>
      <c r="C1288" s="19" t="s">
        <v>896</v>
      </c>
      <c r="D1288" s="52" t="s">
        <v>582</v>
      </c>
      <c r="E1288" s="52" t="s">
        <v>1</v>
      </c>
      <c r="F1288" s="19" t="s">
        <v>888</v>
      </c>
    </row>
    <row r="1289" spans="2:6" x14ac:dyDescent="0.2">
      <c r="B1289" s="51"/>
      <c r="C1289" s="20" t="s">
        <v>890</v>
      </c>
      <c r="D1289" s="52"/>
      <c r="E1289" s="52"/>
      <c r="F1289" s="19" t="s">
        <v>1316</v>
      </c>
    </row>
    <row r="1290" spans="2:6" x14ac:dyDescent="0.2">
      <c r="B1290" s="51">
        <v>2007</v>
      </c>
      <c r="C1290" s="19" t="s">
        <v>590</v>
      </c>
      <c r="D1290" s="52" t="s">
        <v>582</v>
      </c>
      <c r="E1290" s="52" t="s">
        <v>1</v>
      </c>
      <c r="F1290" s="19" t="s">
        <v>888</v>
      </c>
    </row>
    <row r="1291" spans="2:6" x14ac:dyDescent="0.2">
      <c r="B1291" s="51"/>
      <c r="C1291" s="20" t="s">
        <v>591</v>
      </c>
      <c r="D1291" s="52"/>
      <c r="E1291" s="52"/>
      <c r="F1291" s="19" t="s">
        <v>1317</v>
      </c>
    </row>
    <row r="1294" spans="2:6" x14ac:dyDescent="0.2">
      <c r="B1294" s="19" t="s">
        <v>923</v>
      </c>
    </row>
    <row r="1295" spans="2:6" x14ac:dyDescent="0.2">
      <c r="B1295" s="51">
        <v>2011</v>
      </c>
      <c r="C1295" s="19" t="s">
        <v>580</v>
      </c>
      <c r="D1295" s="52" t="s">
        <v>582</v>
      </c>
      <c r="E1295" s="52" t="s">
        <v>17</v>
      </c>
      <c r="F1295" s="19" t="s">
        <v>888</v>
      </c>
    </row>
    <row r="1296" spans="2:6" x14ac:dyDescent="0.2">
      <c r="B1296" s="51"/>
      <c r="C1296" s="20" t="s">
        <v>581</v>
      </c>
      <c r="D1296" s="52"/>
      <c r="E1296" s="52"/>
      <c r="F1296" s="19" t="s">
        <v>1318</v>
      </c>
    </row>
    <row r="1297" spans="2:6" x14ac:dyDescent="0.2">
      <c r="B1297" s="51">
        <v>2010</v>
      </c>
      <c r="C1297" s="19" t="s">
        <v>869</v>
      </c>
      <c r="D1297" s="52" t="s">
        <v>582</v>
      </c>
      <c r="E1297" s="52" t="s">
        <v>594</v>
      </c>
      <c r="F1297" s="19" t="s">
        <v>888</v>
      </c>
    </row>
    <row r="1298" spans="2:6" x14ac:dyDescent="0.2">
      <c r="B1298" s="51"/>
      <c r="C1298" s="20" t="s">
        <v>882</v>
      </c>
      <c r="D1298" s="52"/>
      <c r="E1298" s="52"/>
      <c r="F1298" s="19" t="s">
        <v>1319</v>
      </c>
    </row>
    <row r="1299" spans="2:6" x14ac:dyDescent="0.2">
      <c r="B1299" s="51">
        <v>2010</v>
      </c>
      <c r="C1299" s="19" t="s">
        <v>885</v>
      </c>
      <c r="D1299" s="52" t="s">
        <v>582</v>
      </c>
      <c r="E1299" s="52" t="s">
        <v>5</v>
      </c>
      <c r="F1299" s="19" t="s">
        <v>905</v>
      </c>
    </row>
    <row r="1300" spans="2:6" x14ac:dyDescent="0.2">
      <c r="B1300" s="51"/>
      <c r="C1300" s="20" t="s">
        <v>609</v>
      </c>
      <c r="D1300" s="52"/>
      <c r="E1300" s="52"/>
      <c r="F1300" s="19" t="s">
        <v>1179</v>
      </c>
    </row>
    <row r="1301" spans="2:6" x14ac:dyDescent="0.2">
      <c r="B1301" s="51">
        <v>2009</v>
      </c>
      <c r="C1301" s="19" t="s">
        <v>876</v>
      </c>
      <c r="D1301" s="52" t="s">
        <v>582</v>
      </c>
      <c r="E1301" s="52" t="s">
        <v>5</v>
      </c>
      <c r="F1301" s="19" t="s">
        <v>888</v>
      </c>
    </row>
    <row r="1302" spans="2:6" x14ac:dyDescent="0.2">
      <c r="B1302" s="51"/>
      <c r="C1302" s="20" t="s">
        <v>587</v>
      </c>
      <c r="D1302" s="52"/>
      <c r="E1302" s="52"/>
      <c r="F1302" s="19" t="s">
        <v>1079</v>
      </c>
    </row>
    <row r="1303" spans="2:6" x14ac:dyDescent="0.2">
      <c r="B1303" s="51">
        <v>2008</v>
      </c>
      <c r="C1303" s="19" t="s">
        <v>924</v>
      </c>
      <c r="D1303" s="52" t="s">
        <v>585</v>
      </c>
      <c r="E1303" s="52" t="s">
        <v>594</v>
      </c>
      <c r="F1303" s="19" t="s">
        <v>888</v>
      </c>
    </row>
    <row r="1304" spans="2:6" x14ac:dyDescent="0.2">
      <c r="B1304" s="51"/>
      <c r="C1304" s="20" t="s">
        <v>890</v>
      </c>
      <c r="D1304" s="52"/>
      <c r="E1304" s="52"/>
      <c r="F1304" s="19" t="s">
        <v>925</v>
      </c>
    </row>
    <row r="1305" spans="2:6" x14ac:dyDescent="0.2">
      <c r="B1305" s="51">
        <v>2008</v>
      </c>
      <c r="C1305" s="19" t="s">
        <v>694</v>
      </c>
      <c r="D1305" s="52" t="s">
        <v>599</v>
      </c>
      <c r="E1305" s="52" t="s">
        <v>5</v>
      </c>
      <c r="F1305" s="19" t="s">
        <v>888</v>
      </c>
    </row>
    <row r="1306" spans="2:6" x14ac:dyDescent="0.2">
      <c r="B1306" s="51"/>
      <c r="C1306" s="20" t="s">
        <v>870</v>
      </c>
      <c r="D1306" s="52"/>
      <c r="E1306" s="52"/>
      <c r="F1306" s="19" t="s">
        <v>952</v>
      </c>
    </row>
    <row r="1307" spans="2:6" x14ac:dyDescent="0.2">
      <c r="B1307" s="51">
        <v>2008</v>
      </c>
      <c r="C1307" s="19" t="s">
        <v>877</v>
      </c>
      <c r="D1307" s="52" t="s">
        <v>582</v>
      </c>
      <c r="E1307" s="52" t="s">
        <v>17</v>
      </c>
      <c r="F1307" s="19" t="s">
        <v>905</v>
      </c>
    </row>
    <row r="1308" spans="2:6" x14ac:dyDescent="0.2">
      <c r="B1308" s="51"/>
      <c r="C1308" s="20" t="s">
        <v>878</v>
      </c>
      <c r="D1308" s="52"/>
      <c r="E1308" s="52"/>
      <c r="F1308" s="19" t="s">
        <v>1217</v>
      </c>
    </row>
    <row r="1309" spans="2:6" x14ac:dyDescent="0.2">
      <c r="B1309" s="51">
        <v>2007</v>
      </c>
      <c r="C1309" s="19" t="s">
        <v>588</v>
      </c>
      <c r="D1309" s="52" t="s">
        <v>582</v>
      </c>
      <c r="E1309" s="52" t="s">
        <v>5</v>
      </c>
      <c r="F1309" s="19" t="s">
        <v>888</v>
      </c>
    </row>
    <row r="1310" spans="2:6" x14ac:dyDescent="0.2">
      <c r="B1310" s="51"/>
      <c r="C1310" s="20" t="s">
        <v>587</v>
      </c>
      <c r="D1310" s="52"/>
      <c r="E1310" s="52"/>
      <c r="F1310" s="19" t="s">
        <v>1013</v>
      </c>
    </row>
    <row r="1311" spans="2:6" x14ac:dyDescent="0.2">
      <c r="B1311" s="51">
        <v>2004</v>
      </c>
      <c r="C1311" s="19" t="s">
        <v>926</v>
      </c>
      <c r="D1311" s="52" t="s">
        <v>585</v>
      </c>
      <c r="E1311" s="52" t="s">
        <v>594</v>
      </c>
      <c r="F1311" s="19" t="s">
        <v>888</v>
      </c>
    </row>
    <row r="1312" spans="2:6" x14ac:dyDescent="0.2">
      <c r="B1312" s="51"/>
      <c r="C1312" s="20" t="s">
        <v>927</v>
      </c>
      <c r="D1312" s="52"/>
      <c r="E1312" s="52"/>
      <c r="F1312" s="19" t="s">
        <v>1320</v>
      </c>
    </row>
    <row r="1313" spans="2:6" x14ac:dyDescent="0.2">
      <c r="B1313" s="51">
        <v>2004</v>
      </c>
      <c r="C1313" s="19" t="s">
        <v>580</v>
      </c>
      <c r="D1313" s="52" t="s">
        <v>582</v>
      </c>
      <c r="E1313" s="52" t="s">
        <v>166</v>
      </c>
      <c r="F1313" s="19" t="s">
        <v>905</v>
      </c>
    </row>
    <row r="1314" spans="2:6" x14ac:dyDescent="0.2">
      <c r="B1314" s="51"/>
      <c r="C1314" s="20" t="s">
        <v>581</v>
      </c>
      <c r="D1314" s="52"/>
      <c r="E1314" s="52"/>
      <c r="F1314" s="29" t="s">
        <v>928</v>
      </c>
    </row>
    <row r="1317" spans="2:6" x14ac:dyDescent="0.2">
      <c r="B1317" s="19" t="s">
        <v>930</v>
      </c>
    </row>
    <row r="1318" spans="2:6" x14ac:dyDescent="0.2">
      <c r="B1318" s="51">
        <v>2014</v>
      </c>
      <c r="C1318" s="19" t="s">
        <v>885</v>
      </c>
      <c r="D1318" s="52" t="s">
        <v>582</v>
      </c>
      <c r="E1318" s="52" t="s">
        <v>166</v>
      </c>
      <c r="F1318" s="19" t="s">
        <v>888</v>
      </c>
    </row>
    <row r="1319" spans="2:6" x14ac:dyDescent="0.2">
      <c r="B1319" s="51"/>
      <c r="C1319" s="20" t="s">
        <v>609</v>
      </c>
      <c r="D1319" s="52"/>
      <c r="E1319" s="52"/>
      <c r="F1319" s="19" t="s">
        <v>1021</v>
      </c>
    </row>
    <row r="1320" spans="2:6" x14ac:dyDescent="0.2">
      <c r="B1320" s="51">
        <v>2010</v>
      </c>
      <c r="C1320" s="19" t="s">
        <v>1057</v>
      </c>
      <c r="D1320" s="52" t="s">
        <v>585</v>
      </c>
      <c r="E1320" s="52" t="s">
        <v>9</v>
      </c>
      <c r="F1320" s="19" t="s">
        <v>888</v>
      </c>
    </row>
    <row r="1321" spans="2:6" x14ac:dyDescent="0.2">
      <c r="B1321" s="51"/>
      <c r="C1321" s="20" t="s">
        <v>611</v>
      </c>
      <c r="D1321" s="52"/>
      <c r="E1321" s="52"/>
      <c r="F1321" s="19" t="s">
        <v>1321</v>
      </c>
    </row>
    <row r="1322" spans="2:6" x14ac:dyDescent="0.2">
      <c r="B1322" s="51">
        <v>2009</v>
      </c>
      <c r="C1322" s="19" t="s">
        <v>1057</v>
      </c>
      <c r="D1322" s="52" t="s">
        <v>585</v>
      </c>
      <c r="E1322" s="52" t="s">
        <v>9</v>
      </c>
      <c r="F1322" s="19" t="s">
        <v>888</v>
      </c>
    </row>
    <row r="1323" spans="2:6" x14ac:dyDescent="0.2">
      <c r="B1323" s="51"/>
      <c r="C1323" s="20" t="s">
        <v>611</v>
      </c>
      <c r="D1323" s="52"/>
      <c r="E1323" s="52"/>
      <c r="F1323" s="19" t="s">
        <v>1322</v>
      </c>
    </row>
    <row r="1324" spans="2:6" x14ac:dyDescent="0.2">
      <c r="B1324" s="51">
        <v>2008</v>
      </c>
      <c r="C1324" s="19" t="s">
        <v>902</v>
      </c>
      <c r="D1324" s="52" t="s">
        <v>582</v>
      </c>
      <c r="E1324" s="52" t="s">
        <v>9</v>
      </c>
      <c r="F1324" s="19" t="s">
        <v>888</v>
      </c>
    </row>
    <row r="1325" spans="2:6" x14ac:dyDescent="0.2">
      <c r="B1325" s="51"/>
      <c r="C1325" s="20" t="s">
        <v>883</v>
      </c>
      <c r="D1325" s="52"/>
      <c r="E1325" s="52"/>
      <c r="F1325" s="19" t="s">
        <v>929</v>
      </c>
    </row>
    <row r="1326" spans="2:6" x14ac:dyDescent="0.2">
      <c r="B1326" s="51">
        <v>2007</v>
      </c>
      <c r="C1326" s="19" t="s">
        <v>1057</v>
      </c>
      <c r="D1326" s="52" t="s">
        <v>585</v>
      </c>
      <c r="E1326" s="52" t="s">
        <v>1</v>
      </c>
      <c r="F1326" s="19" t="s">
        <v>888</v>
      </c>
    </row>
    <row r="1327" spans="2:6" x14ac:dyDescent="0.2">
      <c r="B1327" s="51"/>
      <c r="C1327" s="20" t="s">
        <v>611</v>
      </c>
      <c r="D1327" s="52"/>
      <c r="E1327" s="52"/>
      <c r="F1327" s="19" t="s">
        <v>1323</v>
      </c>
    </row>
    <row r="1328" spans="2:6" x14ac:dyDescent="0.2">
      <c r="B1328" s="51">
        <v>2007</v>
      </c>
      <c r="C1328" s="19" t="s">
        <v>891</v>
      </c>
      <c r="D1328" s="52" t="s">
        <v>585</v>
      </c>
      <c r="E1328" s="52" t="s">
        <v>5</v>
      </c>
      <c r="F1328" s="19" t="s">
        <v>888</v>
      </c>
    </row>
    <row r="1329" spans="2:6" x14ac:dyDescent="0.2">
      <c r="B1329" s="51"/>
      <c r="C1329" s="20" t="s">
        <v>593</v>
      </c>
      <c r="D1329" s="52"/>
      <c r="E1329" s="52"/>
      <c r="F1329" s="19" t="s">
        <v>1324</v>
      </c>
    </row>
    <row r="1330" spans="2:6" x14ac:dyDescent="0.2">
      <c r="B1330" s="51">
        <v>2006</v>
      </c>
      <c r="C1330" s="19" t="s">
        <v>694</v>
      </c>
      <c r="D1330" s="52" t="s">
        <v>599</v>
      </c>
      <c r="E1330" s="52" t="s">
        <v>17</v>
      </c>
      <c r="F1330" s="19" t="s">
        <v>911</v>
      </c>
    </row>
    <row r="1331" spans="2:6" x14ac:dyDescent="0.2">
      <c r="B1331" s="51"/>
      <c r="C1331" s="20" t="s">
        <v>598</v>
      </c>
      <c r="D1331" s="52"/>
      <c r="E1331" s="52"/>
      <c r="F1331" s="19" t="s">
        <v>1325</v>
      </c>
    </row>
    <row r="1332" spans="2:6" x14ac:dyDescent="0.2">
      <c r="B1332" s="51">
        <v>2006</v>
      </c>
      <c r="C1332" s="19" t="s">
        <v>1057</v>
      </c>
      <c r="D1332" s="52" t="s">
        <v>585</v>
      </c>
      <c r="E1332" s="52" t="s">
        <v>1</v>
      </c>
      <c r="F1332" s="19" t="s">
        <v>888</v>
      </c>
    </row>
    <row r="1333" spans="2:6" x14ac:dyDescent="0.2">
      <c r="B1333" s="51"/>
      <c r="C1333" s="20" t="s">
        <v>611</v>
      </c>
      <c r="D1333" s="52"/>
      <c r="E1333" s="52"/>
      <c r="F1333" s="19" t="s">
        <v>1326</v>
      </c>
    </row>
    <row r="1334" spans="2:6" x14ac:dyDescent="0.2">
      <c r="B1334" s="51">
        <v>2005</v>
      </c>
      <c r="C1334" s="19" t="s">
        <v>590</v>
      </c>
      <c r="D1334" s="52" t="s">
        <v>582</v>
      </c>
      <c r="E1334" s="52" t="s">
        <v>1</v>
      </c>
      <c r="F1334" s="19" t="s">
        <v>911</v>
      </c>
    </row>
    <row r="1335" spans="2:6" x14ac:dyDescent="0.2">
      <c r="B1335" s="51"/>
      <c r="C1335" s="20" t="s">
        <v>591</v>
      </c>
      <c r="D1335" s="52"/>
      <c r="E1335" s="52"/>
      <c r="F1335" s="19" t="s">
        <v>1327</v>
      </c>
    </row>
    <row r="1336" spans="2:6" x14ac:dyDescent="0.2">
      <c r="B1336" s="51">
        <v>2004</v>
      </c>
      <c r="C1336" s="19" t="s">
        <v>600</v>
      </c>
      <c r="D1336" s="52" t="s">
        <v>582</v>
      </c>
      <c r="E1336" s="52" t="s">
        <v>166</v>
      </c>
      <c r="F1336" s="19" t="s">
        <v>911</v>
      </c>
    </row>
    <row r="1337" spans="2:6" x14ac:dyDescent="0.2">
      <c r="B1337" s="51"/>
      <c r="C1337" s="20" t="s">
        <v>601</v>
      </c>
      <c r="D1337" s="52"/>
      <c r="E1337" s="52"/>
      <c r="F1337" s="19" t="s">
        <v>1328</v>
      </c>
    </row>
    <row r="1338" spans="2:6" x14ac:dyDescent="0.2">
      <c r="B1338" s="51">
        <v>2004</v>
      </c>
      <c r="C1338" s="19" t="s">
        <v>590</v>
      </c>
      <c r="D1338" s="52" t="s">
        <v>582</v>
      </c>
      <c r="E1338" s="52" t="s">
        <v>9</v>
      </c>
      <c r="F1338" s="19" t="s">
        <v>911</v>
      </c>
    </row>
    <row r="1339" spans="2:6" x14ac:dyDescent="0.2">
      <c r="B1339" s="51"/>
      <c r="C1339" s="20" t="s">
        <v>591</v>
      </c>
      <c r="D1339" s="52"/>
      <c r="E1339" s="52"/>
      <c r="F1339" s="29" t="s">
        <v>1423</v>
      </c>
    </row>
    <row r="1341" spans="2:6" x14ac:dyDescent="0.2">
      <c r="B1341" s="19" t="s">
        <v>1521</v>
      </c>
    </row>
    <row r="1342" spans="2:6" x14ac:dyDescent="0.2">
      <c r="B1342" s="51">
        <v>1992</v>
      </c>
      <c r="C1342" s="19" t="s">
        <v>1045</v>
      </c>
      <c r="D1342" s="52" t="s">
        <v>582</v>
      </c>
      <c r="E1342" s="52" t="s">
        <v>17</v>
      </c>
      <c r="F1342" s="19" t="s">
        <v>1522</v>
      </c>
    </row>
    <row r="1343" spans="2:6" x14ac:dyDescent="0.2">
      <c r="B1343" s="51"/>
      <c r="C1343" s="27" t="s">
        <v>1046</v>
      </c>
      <c r="D1343" s="52"/>
      <c r="E1343" s="52"/>
      <c r="F1343" s="19" t="s">
        <v>1329</v>
      </c>
    </row>
    <row r="1344" spans="2:6" x14ac:dyDescent="0.2">
      <c r="B1344" s="51">
        <v>1992</v>
      </c>
      <c r="C1344" s="19" t="s">
        <v>1330</v>
      </c>
      <c r="D1344" s="52" t="s">
        <v>582</v>
      </c>
      <c r="E1344" s="52" t="s">
        <v>5</v>
      </c>
      <c r="F1344" s="19" t="s">
        <v>1522</v>
      </c>
    </row>
    <row r="1345" spans="2:6" x14ac:dyDescent="0.2">
      <c r="B1345" s="51"/>
      <c r="C1345" s="27" t="s">
        <v>1331</v>
      </c>
      <c r="D1345" s="52"/>
      <c r="E1345" s="52"/>
      <c r="F1345" s="19" t="s">
        <v>1332</v>
      </c>
    </row>
    <row r="1346" spans="2:6" x14ac:dyDescent="0.2">
      <c r="B1346" s="51">
        <v>1992</v>
      </c>
      <c r="C1346" s="19" t="s">
        <v>590</v>
      </c>
      <c r="D1346" s="52" t="s">
        <v>582</v>
      </c>
      <c r="E1346" s="52" t="s">
        <v>17</v>
      </c>
      <c r="F1346" s="19" t="s">
        <v>1522</v>
      </c>
    </row>
    <row r="1347" spans="2:6" x14ac:dyDescent="0.2">
      <c r="B1347" s="51"/>
      <c r="C1347" s="27" t="s">
        <v>591</v>
      </c>
      <c r="D1347" s="52"/>
      <c r="E1347" s="52"/>
      <c r="F1347" s="19" t="s">
        <v>1333</v>
      </c>
    </row>
    <row r="1348" spans="2:6" x14ac:dyDescent="0.2">
      <c r="B1348" s="51">
        <v>1991</v>
      </c>
      <c r="C1348" s="19" t="s">
        <v>1045</v>
      </c>
      <c r="D1348" s="52" t="s">
        <v>582</v>
      </c>
      <c r="E1348" s="52" t="s">
        <v>5</v>
      </c>
      <c r="F1348" s="19" t="s">
        <v>1522</v>
      </c>
    </row>
    <row r="1349" spans="2:6" x14ac:dyDescent="0.2">
      <c r="B1349" s="51"/>
      <c r="C1349" s="27" t="s">
        <v>1046</v>
      </c>
      <c r="D1349" s="52"/>
      <c r="E1349" s="52"/>
      <c r="F1349" s="19" t="s">
        <v>1087</v>
      </c>
    </row>
    <row r="1350" spans="2:6" x14ac:dyDescent="0.2">
      <c r="B1350" s="51">
        <v>1991</v>
      </c>
      <c r="C1350" s="19" t="s">
        <v>668</v>
      </c>
      <c r="D1350" s="52" t="s">
        <v>582</v>
      </c>
      <c r="E1350" s="52" t="s">
        <v>12</v>
      </c>
      <c r="F1350" s="19" t="s">
        <v>1334</v>
      </c>
    </row>
    <row r="1351" spans="2:6" x14ac:dyDescent="0.2">
      <c r="B1351" s="51"/>
      <c r="C1351" s="27" t="s">
        <v>1046</v>
      </c>
      <c r="D1351" s="52"/>
      <c r="E1351" s="52"/>
      <c r="F1351" s="19" t="s">
        <v>1008</v>
      </c>
    </row>
    <row r="1352" spans="2:6" x14ac:dyDescent="0.2">
      <c r="B1352" s="51">
        <v>1991</v>
      </c>
      <c r="C1352" s="19" t="s">
        <v>648</v>
      </c>
      <c r="D1352" s="52" t="s">
        <v>582</v>
      </c>
      <c r="E1352" s="52" t="s">
        <v>12</v>
      </c>
      <c r="F1352" s="19" t="s">
        <v>1522</v>
      </c>
    </row>
    <row r="1353" spans="2:6" x14ac:dyDescent="0.2">
      <c r="B1353" s="51"/>
      <c r="C1353" s="27" t="s">
        <v>613</v>
      </c>
      <c r="D1353" s="52"/>
      <c r="E1353" s="52"/>
      <c r="F1353" s="19" t="s">
        <v>1335</v>
      </c>
    </row>
    <row r="1354" spans="2:6" x14ac:dyDescent="0.2">
      <c r="B1354" s="51">
        <v>1991</v>
      </c>
      <c r="C1354" s="19" t="s">
        <v>590</v>
      </c>
      <c r="D1354" s="52" t="s">
        <v>582</v>
      </c>
      <c r="E1354" s="52" t="s">
        <v>5</v>
      </c>
      <c r="F1354" s="19" t="s">
        <v>1334</v>
      </c>
    </row>
    <row r="1355" spans="2:6" x14ac:dyDescent="0.2">
      <c r="B1355" s="51"/>
      <c r="C1355" s="27" t="s">
        <v>591</v>
      </c>
      <c r="D1355" s="52"/>
      <c r="E1355" s="52"/>
      <c r="F1355" s="19" t="s">
        <v>1336</v>
      </c>
    </row>
    <row r="1356" spans="2:6" x14ac:dyDescent="0.2">
      <c r="B1356" s="51">
        <v>1990</v>
      </c>
      <c r="C1356" s="19" t="s">
        <v>1337</v>
      </c>
      <c r="D1356" s="52" t="s">
        <v>582</v>
      </c>
      <c r="E1356" s="52" t="s">
        <v>5</v>
      </c>
      <c r="F1356" s="19" t="s">
        <v>1522</v>
      </c>
    </row>
    <row r="1357" spans="2:6" x14ac:dyDescent="0.2">
      <c r="B1357" s="51"/>
      <c r="C1357" s="27" t="s">
        <v>593</v>
      </c>
      <c r="D1357" s="52"/>
      <c r="E1357" s="52"/>
      <c r="F1357" s="19" t="s">
        <v>976</v>
      </c>
    </row>
    <row r="1358" spans="2:6" x14ac:dyDescent="0.2">
      <c r="B1358" s="51">
        <v>1990</v>
      </c>
      <c r="C1358" s="19" t="s">
        <v>669</v>
      </c>
      <c r="D1358" s="52" t="s">
        <v>582</v>
      </c>
      <c r="E1358" s="52" t="s">
        <v>5</v>
      </c>
      <c r="F1358" s="19" t="s">
        <v>1334</v>
      </c>
    </row>
    <row r="1359" spans="2:6" x14ac:dyDescent="0.2">
      <c r="B1359" s="51"/>
      <c r="C1359" s="27" t="s">
        <v>613</v>
      </c>
      <c r="D1359" s="52"/>
      <c r="E1359" s="52"/>
      <c r="F1359" s="19" t="s">
        <v>1152</v>
      </c>
    </row>
    <row r="1360" spans="2:6" x14ac:dyDescent="0.2">
      <c r="B1360" s="51">
        <v>1990</v>
      </c>
      <c r="C1360" s="19" t="s">
        <v>670</v>
      </c>
      <c r="D1360" s="52" t="s">
        <v>582</v>
      </c>
      <c r="E1360" s="52" t="s">
        <v>5</v>
      </c>
      <c r="F1360" s="19" t="s">
        <v>1522</v>
      </c>
    </row>
    <row r="1361" spans="2:6" x14ac:dyDescent="0.2">
      <c r="B1361" s="51"/>
      <c r="C1361" s="27" t="s">
        <v>591</v>
      </c>
      <c r="D1361" s="52"/>
      <c r="E1361" s="52"/>
      <c r="F1361" s="19" t="s">
        <v>1338</v>
      </c>
    </row>
    <row r="1362" spans="2:6" x14ac:dyDescent="0.2">
      <c r="B1362" s="51">
        <v>1990</v>
      </c>
      <c r="C1362" s="19" t="s">
        <v>597</v>
      </c>
      <c r="D1362" s="52" t="s">
        <v>599</v>
      </c>
      <c r="E1362" s="52" t="s">
        <v>5</v>
      </c>
      <c r="F1362" s="19" t="s">
        <v>1522</v>
      </c>
    </row>
    <row r="1363" spans="2:6" x14ac:dyDescent="0.2">
      <c r="B1363" s="51"/>
      <c r="C1363" s="27" t="s">
        <v>882</v>
      </c>
      <c r="D1363" s="52"/>
      <c r="E1363" s="52"/>
      <c r="F1363" s="19" t="s">
        <v>1339</v>
      </c>
    </row>
    <row r="1364" spans="2:6" x14ac:dyDescent="0.2">
      <c r="B1364" s="51">
        <v>1990</v>
      </c>
      <c r="C1364" s="19" t="s">
        <v>590</v>
      </c>
      <c r="D1364" s="52" t="s">
        <v>582</v>
      </c>
      <c r="E1364" s="52" t="s">
        <v>12</v>
      </c>
      <c r="F1364" s="19" t="s">
        <v>1334</v>
      </c>
    </row>
    <row r="1365" spans="2:6" x14ac:dyDescent="0.2">
      <c r="B1365" s="51"/>
      <c r="C1365" s="27" t="s">
        <v>591</v>
      </c>
      <c r="D1365" s="52"/>
      <c r="E1365" s="52"/>
      <c r="F1365" s="19" t="s">
        <v>1340</v>
      </c>
    </row>
    <row r="1366" spans="2:6" x14ac:dyDescent="0.2">
      <c r="B1366" s="51">
        <v>1989</v>
      </c>
      <c r="C1366" s="19" t="s">
        <v>665</v>
      </c>
      <c r="D1366" s="52" t="s">
        <v>582</v>
      </c>
      <c r="E1366" s="52" t="s">
        <v>5</v>
      </c>
      <c r="F1366" s="19" t="s">
        <v>1522</v>
      </c>
    </row>
    <row r="1367" spans="2:6" x14ac:dyDescent="0.2">
      <c r="B1367" s="51"/>
      <c r="C1367" s="27" t="s">
        <v>1046</v>
      </c>
      <c r="D1367" s="52"/>
      <c r="E1367" s="52"/>
      <c r="F1367" s="19" t="s">
        <v>1341</v>
      </c>
    </row>
    <row r="1368" spans="2:6" x14ac:dyDescent="0.2">
      <c r="B1368" s="51">
        <v>1989</v>
      </c>
      <c r="C1368" s="19" t="s">
        <v>682</v>
      </c>
      <c r="D1368" s="52" t="s">
        <v>582</v>
      </c>
      <c r="E1368" s="52" t="s">
        <v>5</v>
      </c>
      <c r="F1368" s="19" t="s">
        <v>1334</v>
      </c>
    </row>
    <row r="1369" spans="2:6" x14ac:dyDescent="0.2">
      <c r="B1369" s="51"/>
      <c r="C1369" s="27" t="s">
        <v>639</v>
      </c>
      <c r="D1369" s="52"/>
      <c r="E1369" s="52"/>
      <c r="F1369" s="19" t="s">
        <v>1342</v>
      </c>
    </row>
    <row r="1370" spans="2:6" x14ac:dyDescent="0.2">
      <c r="B1370" s="51">
        <v>1989</v>
      </c>
      <c r="C1370" s="19" t="s">
        <v>648</v>
      </c>
      <c r="D1370" s="52" t="s">
        <v>582</v>
      </c>
      <c r="E1370" s="52" t="s">
        <v>12</v>
      </c>
      <c r="F1370" s="19" t="s">
        <v>1522</v>
      </c>
    </row>
    <row r="1371" spans="2:6" x14ac:dyDescent="0.2">
      <c r="B1371" s="51"/>
      <c r="C1371" s="27" t="s">
        <v>613</v>
      </c>
      <c r="D1371" s="52"/>
      <c r="E1371" s="52"/>
      <c r="F1371" s="19" t="s">
        <v>1343</v>
      </c>
    </row>
    <row r="1372" spans="2:6" x14ac:dyDescent="0.2">
      <c r="B1372" s="51">
        <v>1989</v>
      </c>
      <c r="C1372" s="19" t="s">
        <v>634</v>
      </c>
      <c r="D1372" s="52" t="s">
        <v>582</v>
      </c>
      <c r="E1372" s="52" t="s">
        <v>12</v>
      </c>
      <c r="F1372" s="19" t="s">
        <v>1334</v>
      </c>
    </row>
    <row r="1373" spans="2:6" x14ac:dyDescent="0.2">
      <c r="B1373" s="51"/>
      <c r="C1373" s="27" t="s">
        <v>1344</v>
      </c>
      <c r="D1373" s="52"/>
      <c r="E1373" s="52"/>
      <c r="F1373" s="19" t="s">
        <v>963</v>
      </c>
    </row>
    <row r="1374" spans="2:6" x14ac:dyDescent="0.2">
      <c r="B1374" s="51">
        <v>1988</v>
      </c>
      <c r="C1374" s="19" t="s">
        <v>665</v>
      </c>
      <c r="D1374" s="52" t="s">
        <v>582</v>
      </c>
      <c r="E1374" s="52" t="s">
        <v>5</v>
      </c>
      <c r="F1374" s="19" t="s">
        <v>1334</v>
      </c>
    </row>
    <row r="1375" spans="2:6" x14ac:dyDescent="0.2">
      <c r="B1375" s="51"/>
      <c r="C1375" s="27" t="s">
        <v>1046</v>
      </c>
      <c r="D1375" s="52"/>
      <c r="E1375" s="52"/>
      <c r="F1375" s="19" t="s">
        <v>1134</v>
      </c>
    </row>
    <row r="1376" spans="2:6" x14ac:dyDescent="0.2">
      <c r="B1376" s="51">
        <v>1987</v>
      </c>
      <c r="C1376" s="19" t="s">
        <v>669</v>
      </c>
      <c r="D1376" s="52" t="s">
        <v>582</v>
      </c>
      <c r="E1376" s="52" t="s">
        <v>12</v>
      </c>
      <c r="F1376" s="19" t="s">
        <v>1522</v>
      </c>
    </row>
    <row r="1377" spans="2:6" x14ac:dyDescent="0.2">
      <c r="B1377" s="51"/>
      <c r="C1377" s="27" t="s">
        <v>613</v>
      </c>
      <c r="D1377" s="52"/>
      <c r="E1377" s="52"/>
      <c r="F1377" s="19" t="s">
        <v>1345</v>
      </c>
    </row>
    <row r="1378" spans="2:6" x14ac:dyDescent="0.2">
      <c r="B1378" s="51">
        <v>1987</v>
      </c>
      <c r="C1378" s="19" t="s">
        <v>720</v>
      </c>
      <c r="D1378" s="52" t="s">
        <v>582</v>
      </c>
      <c r="E1378" s="52" t="s">
        <v>12</v>
      </c>
      <c r="F1378" s="19" t="s">
        <v>1334</v>
      </c>
    </row>
    <row r="1379" spans="2:6" x14ac:dyDescent="0.2">
      <c r="B1379" s="51"/>
      <c r="C1379" s="27" t="s">
        <v>827</v>
      </c>
      <c r="D1379" s="52"/>
      <c r="E1379" s="52"/>
      <c r="F1379" s="19" t="s">
        <v>1346</v>
      </c>
    </row>
    <row r="1380" spans="2:6" x14ac:dyDescent="0.2">
      <c r="B1380" s="51">
        <v>1987</v>
      </c>
      <c r="C1380" s="19" t="s">
        <v>597</v>
      </c>
      <c r="D1380" s="52" t="s">
        <v>599</v>
      </c>
      <c r="E1380" s="52" t="s">
        <v>5</v>
      </c>
      <c r="F1380" s="19" t="s">
        <v>1334</v>
      </c>
    </row>
    <row r="1381" spans="2:6" x14ac:dyDescent="0.2">
      <c r="B1381" s="51"/>
      <c r="C1381" s="27" t="s">
        <v>882</v>
      </c>
      <c r="D1381" s="52"/>
      <c r="E1381" s="52"/>
      <c r="F1381" s="19" t="s">
        <v>1347</v>
      </c>
    </row>
    <row r="1382" spans="2:6" x14ac:dyDescent="0.2">
      <c r="B1382" s="51">
        <v>1986</v>
      </c>
      <c r="C1382" s="19" t="s">
        <v>665</v>
      </c>
      <c r="D1382" s="52" t="s">
        <v>582</v>
      </c>
      <c r="E1382" s="52" t="s">
        <v>594</v>
      </c>
      <c r="F1382" s="19" t="s">
        <v>1334</v>
      </c>
    </row>
    <row r="1383" spans="2:6" x14ac:dyDescent="0.2">
      <c r="B1383" s="51"/>
      <c r="C1383" s="27" t="s">
        <v>1046</v>
      </c>
      <c r="D1383" s="52"/>
      <c r="E1383" s="52"/>
      <c r="F1383" s="19" t="s">
        <v>1053</v>
      </c>
    </row>
    <row r="1384" spans="2:6" x14ac:dyDescent="0.2">
      <c r="B1384" s="51">
        <v>1986</v>
      </c>
      <c r="C1384" s="19" t="s">
        <v>669</v>
      </c>
      <c r="D1384" s="52" t="s">
        <v>582</v>
      </c>
      <c r="E1384" s="52" t="s">
        <v>5</v>
      </c>
      <c r="F1384" s="19" t="s">
        <v>1522</v>
      </c>
    </row>
    <row r="1385" spans="2:6" x14ac:dyDescent="0.2">
      <c r="B1385" s="51"/>
      <c r="C1385" s="27" t="s">
        <v>613</v>
      </c>
      <c r="D1385" s="52"/>
      <c r="E1385" s="52"/>
      <c r="F1385" s="19" t="s">
        <v>1089</v>
      </c>
    </row>
    <row r="1386" spans="2:6" x14ac:dyDescent="0.2">
      <c r="B1386" s="51">
        <v>1986</v>
      </c>
      <c r="C1386" s="19" t="s">
        <v>1045</v>
      </c>
      <c r="D1386" s="52" t="s">
        <v>582</v>
      </c>
      <c r="E1386" s="52" t="s">
        <v>5</v>
      </c>
      <c r="F1386" s="19" t="s">
        <v>1334</v>
      </c>
    </row>
    <row r="1387" spans="2:6" x14ac:dyDescent="0.2">
      <c r="B1387" s="51"/>
      <c r="C1387" s="27" t="s">
        <v>1046</v>
      </c>
      <c r="D1387" s="52"/>
      <c r="E1387" s="52"/>
      <c r="F1387" s="19" t="s">
        <v>1348</v>
      </c>
    </row>
    <row r="1388" spans="2:6" x14ac:dyDescent="0.2">
      <c r="B1388" s="51">
        <v>1985</v>
      </c>
      <c r="C1388" s="19" t="s">
        <v>590</v>
      </c>
      <c r="D1388" s="52" t="s">
        <v>582</v>
      </c>
      <c r="E1388" s="52" t="s">
        <v>5</v>
      </c>
      <c r="F1388" s="19" t="s">
        <v>1522</v>
      </c>
    </row>
    <row r="1389" spans="2:6" x14ac:dyDescent="0.2">
      <c r="B1389" s="51"/>
      <c r="C1389" s="27" t="s">
        <v>591</v>
      </c>
      <c r="D1389" s="52"/>
      <c r="E1389" s="52"/>
      <c r="F1389" s="19" t="s">
        <v>1349</v>
      </c>
    </row>
    <row r="1390" spans="2:6" x14ac:dyDescent="0.2">
      <c r="B1390" s="51">
        <v>1985</v>
      </c>
      <c r="C1390" s="19" t="s">
        <v>724</v>
      </c>
      <c r="D1390" s="52" t="s">
        <v>605</v>
      </c>
      <c r="E1390" s="52" t="s">
        <v>17</v>
      </c>
      <c r="F1390" s="19" t="s">
        <v>1334</v>
      </c>
    </row>
    <row r="1391" spans="2:6" x14ac:dyDescent="0.2">
      <c r="B1391" s="51"/>
      <c r="C1391" s="27" t="s">
        <v>1350</v>
      </c>
      <c r="D1391" s="52"/>
      <c r="E1391" s="52"/>
      <c r="F1391" s="19" t="s">
        <v>1351</v>
      </c>
    </row>
    <row r="1392" spans="2:6" x14ac:dyDescent="0.2">
      <c r="B1392" s="51">
        <v>1985</v>
      </c>
      <c r="C1392" s="19" t="s">
        <v>1352</v>
      </c>
      <c r="D1392" s="52" t="s">
        <v>582</v>
      </c>
      <c r="E1392" s="52" t="s">
        <v>1</v>
      </c>
      <c r="F1392" s="19" t="s">
        <v>1522</v>
      </c>
    </row>
    <row r="1393" spans="2:6" x14ac:dyDescent="0.2">
      <c r="B1393" s="51"/>
      <c r="C1393" s="27" t="s">
        <v>1078</v>
      </c>
      <c r="D1393" s="52"/>
      <c r="E1393" s="52"/>
      <c r="F1393" s="19" t="s">
        <v>1346</v>
      </c>
    </row>
    <row r="1394" spans="2:6" x14ac:dyDescent="0.2">
      <c r="B1394" s="51">
        <v>1984</v>
      </c>
      <c r="C1394" s="19" t="s">
        <v>806</v>
      </c>
      <c r="D1394" s="52" t="s">
        <v>582</v>
      </c>
      <c r="E1394" s="52" t="s">
        <v>5</v>
      </c>
      <c r="F1394" s="19" t="s">
        <v>1334</v>
      </c>
    </row>
    <row r="1395" spans="2:6" x14ac:dyDescent="0.2">
      <c r="B1395" s="51"/>
      <c r="C1395" s="27" t="s">
        <v>1353</v>
      </c>
      <c r="D1395" s="52"/>
      <c r="E1395" s="52"/>
      <c r="F1395" s="19" t="s">
        <v>1354</v>
      </c>
    </row>
    <row r="1397" spans="2:6" x14ac:dyDescent="0.2">
      <c r="B1397" s="19" t="s">
        <v>1355</v>
      </c>
    </row>
    <row r="1398" spans="2:6" x14ac:dyDescent="0.2">
      <c r="B1398" s="51">
        <v>1993</v>
      </c>
      <c r="C1398" s="19" t="s">
        <v>669</v>
      </c>
      <c r="D1398" s="52" t="s">
        <v>582</v>
      </c>
      <c r="E1398" s="52" t="s">
        <v>17</v>
      </c>
      <c r="F1398" s="19" t="s">
        <v>1334</v>
      </c>
    </row>
    <row r="1399" spans="2:6" x14ac:dyDescent="0.2">
      <c r="B1399" s="51"/>
      <c r="C1399" s="28" t="s">
        <v>613</v>
      </c>
      <c r="D1399" s="52"/>
      <c r="E1399" s="52"/>
      <c r="F1399" s="19" t="s">
        <v>1356</v>
      </c>
    </row>
    <row r="1400" spans="2:6" x14ac:dyDescent="0.2">
      <c r="B1400" s="51">
        <v>1992</v>
      </c>
      <c r="C1400" s="19" t="s">
        <v>1045</v>
      </c>
      <c r="D1400" s="52" t="s">
        <v>582</v>
      </c>
      <c r="E1400" s="52" t="s">
        <v>1</v>
      </c>
      <c r="F1400" s="19" t="s">
        <v>1334</v>
      </c>
    </row>
    <row r="1401" spans="2:6" x14ac:dyDescent="0.2">
      <c r="B1401" s="51"/>
      <c r="C1401" s="28" t="s">
        <v>1046</v>
      </c>
      <c r="D1401" s="52"/>
      <c r="E1401" s="52"/>
      <c r="F1401" s="19" t="s">
        <v>1357</v>
      </c>
    </row>
    <row r="1402" spans="2:6" x14ac:dyDescent="0.2">
      <c r="B1402" s="51">
        <v>1991</v>
      </c>
      <c r="C1402" s="19" t="s">
        <v>590</v>
      </c>
      <c r="D1402" s="52" t="s">
        <v>582</v>
      </c>
      <c r="E1402" s="52" t="s">
        <v>12</v>
      </c>
      <c r="F1402" s="19" t="s">
        <v>1358</v>
      </c>
    </row>
    <row r="1403" spans="2:6" x14ac:dyDescent="0.2">
      <c r="B1403" s="51"/>
      <c r="C1403" s="28" t="s">
        <v>591</v>
      </c>
      <c r="D1403" s="52"/>
      <c r="E1403" s="52"/>
      <c r="F1403" s="19" t="s">
        <v>1359</v>
      </c>
    </row>
    <row r="1404" spans="2:6" x14ac:dyDescent="0.2">
      <c r="B1404" s="51">
        <v>1990</v>
      </c>
      <c r="C1404" s="19" t="s">
        <v>592</v>
      </c>
      <c r="D1404" s="52" t="s">
        <v>582</v>
      </c>
      <c r="E1404" s="52" t="s">
        <v>594</v>
      </c>
      <c r="F1404" s="19" t="s">
        <v>1358</v>
      </c>
    </row>
    <row r="1405" spans="2:6" x14ac:dyDescent="0.2">
      <c r="B1405" s="51"/>
      <c r="C1405" s="28" t="s">
        <v>593</v>
      </c>
      <c r="D1405" s="52"/>
      <c r="E1405" s="52"/>
      <c r="F1405" s="19" t="s">
        <v>1360</v>
      </c>
    </row>
    <row r="1406" spans="2:6" x14ac:dyDescent="0.2">
      <c r="B1406" s="51">
        <v>1990</v>
      </c>
      <c r="C1406" s="19" t="s">
        <v>669</v>
      </c>
      <c r="D1406" s="52" t="s">
        <v>582</v>
      </c>
      <c r="E1406" s="52" t="s">
        <v>12</v>
      </c>
      <c r="F1406" s="19" t="s">
        <v>1334</v>
      </c>
    </row>
    <row r="1407" spans="2:6" x14ac:dyDescent="0.2">
      <c r="B1407" s="51"/>
      <c r="C1407" s="28" t="s">
        <v>613</v>
      </c>
      <c r="D1407" s="52"/>
      <c r="E1407" s="52"/>
      <c r="F1407" s="19" t="s">
        <v>1361</v>
      </c>
    </row>
    <row r="1408" spans="2:6" x14ac:dyDescent="0.2">
      <c r="B1408" s="51">
        <v>1990</v>
      </c>
      <c r="C1408" s="19" t="s">
        <v>694</v>
      </c>
      <c r="D1408" s="52" t="s">
        <v>599</v>
      </c>
      <c r="E1408" s="52" t="s">
        <v>12</v>
      </c>
      <c r="F1408" s="19" t="s">
        <v>1334</v>
      </c>
    </row>
    <row r="1409" spans="2:6" x14ac:dyDescent="0.2">
      <c r="B1409" s="51"/>
      <c r="C1409" s="28" t="s">
        <v>882</v>
      </c>
      <c r="D1409" s="52"/>
      <c r="E1409" s="52"/>
      <c r="F1409" s="19" t="s">
        <v>1008</v>
      </c>
    </row>
    <row r="1410" spans="2:6" x14ac:dyDescent="0.2">
      <c r="B1410" s="51">
        <v>1990</v>
      </c>
      <c r="C1410" s="19" t="s">
        <v>1362</v>
      </c>
      <c r="D1410" s="52" t="s">
        <v>582</v>
      </c>
      <c r="E1410" s="52" t="s">
        <v>12</v>
      </c>
      <c r="F1410" s="19" t="s">
        <v>1358</v>
      </c>
    </row>
    <row r="1411" spans="2:6" x14ac:dyDescent="0.2">
      <c r="B1411" s="51"/>
      <c r="C1411" s="28" t="s">
        <v>593</v>
      </c>
      <c r="D1411" s="52"/>
      <c r="E1411" s="52"/>
      <c r="F1411" s="19" t="s">
        <v>972</v>
      </c>
    </row>
    <row r="1412" spans="2:6" x14ac:dyDescent="0.2">
      <c r="B1412" s="51">
        <v>1989</v>
      </c>
      <c r="C1412" s="19" t="s">
        <v>1045</v>
      </c>
      <c r="D1412" s="52" t="s">
        <v>582</v>
      </c>
      <c r="E1412" s="52" t="s">
        <v>12</v>
      </c>
      <c r="F1412" s="19" t="s">
        <v>1358</v>
      </c>
    </row>
    <row r="1413" spans="2:6" x14ac:dyDescent="0.2">
      <c r="B1413" s="51"/>
      <c r="C1413" s="28" t="s">
        <v>1046</v>
      </c>
      <c r="D1413" s="52"/>
      <c r="E1413" s="52"/>
      <c r="F1413" s="19" t="s">
        <v>1363</v>
      </c>
    </row>
    <row r="1414" spans="2:6" x14ac:dyDescent="0.2">
      <c r="B1414" s="51">
        <v>1989</v>
      </c>
      <c r="C1414" s="19" t="s">
        <v>597</v>
      </c>
      <c r="D1414" s="52" t="s">
        <v>599</v>
      </c>
      <c r="E1414" s="52" t="s">
        <v>5</v>
      </c>
      <c r="F1414" s="19" t="s">
        <v>1358</v>
      </c>
    </row>
    <row r="1415" spans="2:6" x14ac:dyDescent="0.2">
      <c r="B1415" s="51"/>
      <c r="C1415" s="28" t="s">
        <v>882</v>
      </c>
      <c r="D1415" s="52"/>
      <c r="E1415" s="52"/>
      <c r="F1415" s="19" t="s">
        <v>1364</v>
      </c>
    </row>
    <row r="1416" spans="2:6" x14ac:dyDescent="0.2">
      <c r="B1416" s="51">
        <v>1988</v>
      </c>
      <c r="C1416" s="19" t="s">
        <v>665</v>
      </c>
      <c r="D1416" s="52" t="s">
        <v>582</v>
      </c>
      <c r="E1416" s="52" t="s">
        <v>12</v>
      </c>
      <c r="F1416" s="19" t="s">
        <v>1358</v>
      </c>
    </row>
    <row r="1417" spans="2:6" x14ac:dyDescent="0.2">
      <c r="B1417" s="51"/>
      <c r="C1417" s="28" t="s">
        <v>1046</v>
      </c>
      <c r="D1417" s="52"/>
      <c r="E1417" s="52"/>
      <c r="F1417" s="19" t="s">
        <v>1365</v>
      </c>
    </row>
    <row r="1418" spans="2:6" x14ac:dyDescent="0.2">
      <c r="B1418" s="51">
        <v>1988</v>
      </c>
      <c r="C1418" s="19" t="s">
        <v>597</v>
      </c>
      <c r="D1418" s="52" t="s">
        <v>599</v>
      </c>
      <c r="E1418" s="52" t="s">
        <v>5</v>
      </c>
      <c r="F1418" s="19" t="s">
        <v>1358</v>
      </c>
    </row>
    <row r="1419" spans="2:6" x14ac:dyDescent="0.2">
      <c r="B1419" s="51"/>
      <c r="C1419" s="28" t="s">
        <v>882</v>
      </c>
      <c r="D1419" s="52"/>
      <c r="E1419" s="52"/>
      <c r="F1419" s="19" t="s">
        <v>1366</v>
      </c>
    </row>
    <row r="1420" spans="2:6" x14ac:dyDescent="0.2">
      <c r="B1420" s="51">
        <v>1987</v>
      </c>
      <c r="C1420" s="19" t="s">
        <v>665</v>
      </c>
      <c r="D1420" s="52" t="s">
        <v>582</v>
      </c>
      <c r="E1420" s="52" t="s">
        <v>594</v>
      </c>
      <c r="F1420" s="19" t="s">
        <v>1334</v>
      </c>
    </row>
    <row r="1421" spans="2:6" x14ac:dyDescent="0.2">
      <c r="B1421" s="51"/>
      <c r="C1421" s="28" t="s">
        <v>1046</v>
      </c>
      <c r="D1421" s="52"/>
      <c r="E1421" s="52"/>
      <c r="F1421" s="19" t="s">
        <v>1367</v>
      </c>
    </row>
    <row r="1422" spans="2:6" x14ac:dyDescent="0.2">
      <c r="B1422" s="51">
        <v>1986</v>
      </c>
      <c r="C1422" s="19" t="s">
        <v>665</v>
      </c>
      <c r="D1422" s="52" t="s">
        <v>582</v>
      </c>
      <c r="E1422" s="52" t="s">
        <v>12</v>
      </c>
      <c r="F1422" s="19" t="s">
        <v>1334</v>
      </c>
    </row>
    <row r="1423" spans="2:6" x14ac:dyDescent="0.2">
      <c r="B1423" s="51"/>
      <c r="C1423" s="28" t="s">
        <v>1046</v>
      </c>
      <c r="D1423" s="52"/>
      <c r="E1423" s="52"/>
      <c r="F1423" s="19" t="s">
        <v>1368</v>
      </c>
    </row>
    <row r="1424" spans="2:6" x14ac:dyDescent="0.2">
      <c r="B1424" s="51">
        <v>1986</v>
      </c>
      <c r="C1424" s="19" t="s">
        <v>1369</v>
      </c>
      <c r="D1424" s="52" t="s">
        <v>582</v>
      </c>
      <c r="E1424" s="52" t="s">
        <v>12</v>
      </c>
      <c r="F1424" s="19" t="s">
        <v>1358</v>
      </c>
    </row>
    <row r="1425" spans="2:6" x14ac:dyDescent="0.2">
      <c r="B1425" s="51"/>
      <c r="C1425" s="28" t="s">
        <v>591</v>
      </c>
      <c r="D1425" s="52"/>
      <c r="E1425" s="52"/>
      <c r="F1425" s="19" t="s">
        <v>1370</v>
      </c>
    </row>
    <row r="1426" spans="2:6" x14ac:dyDescent="0.2">
      <c r="B1426" s="51">
        <v>1986</v>
      </c>
      <c r="C1426" s="19" t="s">
        <v>652</v>
      </c>
      <c r="D1426" s="52" t="s">
        <v>582</v>
      </c>
      <c r="E1426" s="52" t="s">
        <v>12</v>
      </c>
      <c r="F1426" s="19" t="s">
        <v>1334</v>
      </c>
    </row>
    <row r="1427" spans="2:6" x14ac:dyDescent="0.2">
      <c r="B1427" s="51"/>
      <c r="C1427" s="28" t="s">
        <v>1084</v>
      </c>
      <c r="D1427" s="52"/>
      <c r="E1427" s="52"/>
      <c r="F1427" s="19" t="s">
        <v>1346</v>
      </c>
    </row>
    <row r="1428" spans="2:6" x14ac:dyDescent="0.2">
      <c r="B1428" s="51">
        <v>1986</v>
      </c>
      <c r="C1428" s="19" t="s">
        <v>597</v>
      </c>
      <c r="D1428" s="52" t="s">
        <v>599</v>
      </c>
      <c r="E1428" s="52" t="s">
        <v>12</v>
      </c>
      <c r="F1428" s="19" t="s">
        <v>1358</v>
      </c>
    </row>
    <row r="1429" spans="2:6" x14ac:dyDescent="0.2">
      <c r="B1429" s="51"/>
      <c r="C1429" s="28" t="s">
        <v>882</v>
      </c>
      <c r="D1429" s="52"/>
      <c r="E1429" s="52"/>
      <c r="F1429" s="19" t="s">
        <v>1371</v>
      </c>
    </row>
    <row r="1430" spans="2:6" x14ac:dyDescent="0.2">
      <c r="B1430" s="51">
        <v>1986</v>
      </c>
      <c r="C1430" s="19" t="s">
        <v>751</v>
      </c>
      <c r="D1430" s="52" t="s">
        <v>605</v>
      </c>
      <c r="E1430" s="52" t="s">
        <v>12</v>
      </c>
      <c r="F1430" s="19" t="s">
        <v>1358</v>
      </c>
    </row>
    <row r="1431" spans="2:6" x14ac:dyDescent="0.2">
      <c r="B1431" s="51"/>
      <c r="C1431" s="28" t="s">
        <v>1372</v>
      </c>
      <c r="D1431" s="52"/>
      <c r="E1431" s="52"/>
      <c r="F1431" s="19" t="s">
        <v>1067</v>
      </c>
    </row>
    <row r="1432" spans="2:6" x14ac:dyDescent="0.2">
      <c r="B1432" s="51">
        <v>1985</v>
      </c>
      <c r="C1432" s="19" t="s">
        <v>665</v>
      </c>
      <c r="D1432" s="52" t="s">
        <v>582</v>
      </c>
      <c r="E1432" s="52" t="s">
        <v>12</v>
      </c>
      <c r="F1432" s="19" t="s">
        <v>1334</v>
      </c>
    </row>
    <row r="1433" spans="2:6" x14ac:dyDescent="0.2">
      <c r="B1433" s="51"/>
      <c r="C1433" s="28" t="s">
        <v>1046</v>
      </c>
      <c r="D1433" s="52"/>
      <c r="E1433" s="52"/>
      <c r="F1433" s="19" t="s">
        <v>1373</v>
      </c>
    </row>
    <row r="1434" spans="2:6" x14ac:dyDescent="0.2">
      <c r="B1434" s="51">
        <v>1985</v>
      </c>
      <c r="C1434" s="19" t="s">
        <v>760</v>
      </c>
      <c r="D1434" s="52" t="s">
        <v>582</v>
      </c>
      <c r="E1434" s="52" t="s">
        <v>12</v>
      </c>
      <c r="F1434" s="19" t="s">
        <v>1334</v>
      </c>
    </row>
    <row r="1435" spans="2:6" x14ac:dyDescent="0.2">
      <c r="B1435" s="51"/>
      <c r="C1435" s="28" t="s">
        <v>882</v>
      </c>
      <c r="D1435" s="52"/>
      <c r="E1435" s="52"/>
      <c r="F1435" s="19" t="s">
        <v>1520</v>
      </c>
    </row>
    <row r="1436" spans="2:6" x14ac:dyDescent="0.2">
      <c r="B1436" s="51">
        <v>1985</v>
      </c>
      <c r="C1436" s="19" t="s">
        <v>669</v>
      </c>
      <c r="D1436" s="52" t="s">
        <v>582</v>
      </c>
      <c r="E1436" s="52" t="s">
        <v>5</v>
      </c>
      <c r="F1436" s="19" t="s">
        <v>1334</v>
      </c>
    </row>
    <row r="1437" spans="2:6" x14ac:dyDescent="0.2">
      <c r="B1437" s="51"/>
      <c r="C1437" s="28" t="s">
        <v>613</v>
      </c>
      <c r="D1437" s="52"/>
      <c r="E1437" s="52"/>
      <c r="F1437" s="19" t="s">
        <v>1374</v>
      </c>
    </row>
    <row r="1438" spans="2:6" x14ac:dyDescent="0.2">
      <c r="B1438" s="51">
        <v>1985</v>
      </c>
      <c r="C1438" s="19" t="s">
        <v>632</v>
      </c>
      <c r="D1438" s="52" t="s">
        <v>585</v>
      </c>
      <c r="E1438" s="52" t="s">
        <v>5</v>
      </c>
      <c r="F1438" s="19" t="s">
        <v>1334</v>
      </c>
    </row>
    <row r="1439" spans="2:6" x14ac:dyDescent="0.2">
      <c r="B1439" s="51"/>
      <c r="C1439" s="28" t="s">
        <v>1037</v>
      </c>
      <c r="D1439" s="52"/>
      <c r="E1439" s="52"/>
      <c r="F1439" s="19" t="s">
        <v>1375</v>
      </c>
    </row>
    <row r="1441" spans="2:6" x14ac:dyDescent="0.2">
      <c r="B1441" s="19" t="s">
        <v>1525</v>
      </c>
    </row>
    <row r="1442" spans="2:6" x14ac:dyDescent="0.2">
      <c r="B1442" s="51">
        <v>1992</v>
      </c>
      <c r="C1442" s="19" t="s">
        <v>720</v>
      </c>
      <c r="D1442" s="52" t="s">
        <v>582</v>
      </c>
      <c r="E1442" s="52" t="s">
        <v>17</v>
      </c>
      <c r="F1442" s="19" t="s">
        <v>1334</v>
      </c>
    </row>
    <row r="1443" spans="2:6" x14ac:dyDescent="0.2">
      <c r="B1443" s="51"/>
      <c r="C1443" s="28" t="s">
        <v>827</v>
      </c>
      <c r="D1443" s="52"/>
      <c r="E1443" s="52"/>
      <c r="F1443" s="19" t="s">
        <v>966</v>
      </c>
    </row>
    <row r="1444" spans="2:6" x14ac:dyDescent="0.2">
      <c r="B1444" s="51">
        <v>1991</v>
      </c>
      <c r="C1444" s="19" t="s">
        <v>1376</v>
      </c>
      <c r="D1444" s="52" t="s">
        <v>582</v>
      </c>
      <c r="E1444" s="52" t="s">
        <v>5</v>
      </c>
      <c r="F1444" s="19" t="s">
        <v>1334</v>
      </c>
    </row>
    <row r="1445" spans="2:6" x14ac:dyDescent="0.2">
      <c r="B1445" s="51"/>
      <c r="C1445" s="28" t="s">
        <v>1046</v>
      </c>
      <c r="D1445" s="52"/>
      <c r="E1445" s="52"/>
      <c r="F1445" s="19" t="s">
        <v>1118</v>
      </c>
    </row>
    <row r="1446" spans="2:6" x14ac:dyDescent="0.2">
      <c r="B1446" s="51">
        <v>1990</v>
      </c>
      <c r="C1446" s="19" t="s">
        <v>1377</v>
      </c>
      <c r="D1446" s="52" t="s">
        <v>599</v>
      </c>
      <c r="E1446" s="52" t="s">
        <v>5</v>
      </c>
      <c r="F1446" s="19" t="s">
        <v>1334</v>
      </c>
    </row>
    <row r="1447" spans="2:6" x14ac:dyDescent="0.2">
      <c r="B1447" s="51"/>
      <c r="C1447" s="28" t="s">
        <v>882</v>
      </c>
      <c r="D1447" s="52"/>
      <c r="E1447" s="52"/>
      <c r="F1447" s="19" t="s">
        <v>966</v>
      </c>
    </row>
    <row r="1448" spans="2:6" x14ac:dyDescent="0.2">
      <c r="B1448" s="51">
        <v>1990</v>
      </c>
      <c r="C1448" s="19" t="s">
        <v>1378</v>
      </c>
      <c r="D1448" s="52" t="s">
        <v>605</v>
      </c>
      <c r="E1448" s="52" t="s">
        <v>5</v>
      </c>
      <c r="F1448" s="19" t="s">
        <v>1334</v>
      </c>
    </row>
    <row r="1449" spans="2:6" x14ac:dyDescent="0.2">
      <c r="B1449" s="51"/>
      <c r="C1449" s="28" t="s">
        <v>1379</v>
      </c>
      <c r="D1449" s="52"/>
      <c r="E1449" s="52"/>
      <c r="F1449" s="19" t="s">
        <v>1008</v>
      </c>
    </row>
    <row r="1450" spans="2:6" x14ac:dyDescent="0.2">
      <c r="B1450" s="51">
        <v>1989</v>
      </c>
      <c r="C1450" s="19" t="s">
        <v>1380</v>
      </c>
      <c r="D1450" s="52" t="s">
        <v>582</v>
      </c>
      <c r="E1450" s="52" t="s">
        <v>594</v>
      </c>
      <c r="F1450" s="19" t="s">
        <v>1334</v>
      </c>
    </row>
    <row r="1451" spans="2:6" x14ac:dyDescent="0.2">
      <c r="B1451" s="51"/>
      <c r="C1451" s="28" t="s">
        <v>1046</v>
      </c>
      <c r="D1451" s="52"/>
      <c r="E1451" s="52"/>
      <c r="F1451" s="19" t="s">
        <v>1000</v>
      </c>
    </row>
    <row r="1452" spans="2:6" x14ac:dyDescent="0.2">
      <c r="B1452" s="51">
        <v>1989</v>
      </c>
      <c r="C1452" s="19" t="s">
        <v>1381</v>
      </c>
      <c r="D1452" s="52" t="s">
        <v>582</v>
      </c>
      <c r="E1452" s="52" t="s">
        <v>12</v>
      </c>
      <c r="F1452" s="19" t="s">
        <v>1334</v>
      </c>
    </row>
    <row r="1453" spans="2:6" x14ac:dyDescent="0.2">
      <c r="B1453" s="51"/>
      <c r="C1453" s="28" t="s">
        <v>1379</v>
      </c>
      <c r="D1453" s="52"/>
      <c r="E1453" s="52"/>
      <c r="F1453" s="19" t="s">
        <v>1021</v>
      </c>
    </row>
    <row r="1454" spans="2:6" x14ac:dyDescent="0.2">
      <c r="B1454" s="51">
        <v>1989</v>
      </c>
      <c r="C1454" s="19" t="s">
        <v>1397</v>
      </c>
      <c r="D1454" s="52" t="s">
        <v>605</v>
      </c>
      <c r="E1454" s="52" t="s">
        <v>5</v>
      </c>
      <c r="F1454" s="19" t="s">
        <v>1399</v>
      </c>
    </row>
    <row r="1455" spans="2:6" x14ac:dyDescent="0.2">
      <c r="B1455" s="51"/>
      <c r="C1455" s="28" t="s">
        <v>1350</v>
      </c>
      <c r="D1455" s="52"/>
      <c r="E1455" s="52"/>
      <c r="F1455" s="19" t="s">
        <v>1400</v>
      </c>
    </row>
    <row r="1456" spans="2:6" x14ac:dyDescent="0.2">
      <c r="B1456" s="51">
        <v>1989</v>
      </c>
      <c r="C1456" s="19" t="s">
        <v>1382</v>
      </c>
      <c r="D1456" s="52" t="s">
        <v>582</v>
      </c>
      <c r="E1456" s="52" t="s">
        <v>17</v>
      </c>
      <c r="F1456" s="19" t="s">
        <v>1334</v>
      </c>
    </row>
    <row r="1457" spans="2:6" x14ac:dyDescent="0.2">
      <c r="B1457" s="51"/>
      <c r="C1457" s="28" t="s">
        <v>1383</v>
      </c>
      <c r="D1457" s="52"/>
      <c r="E1457" s="52"/>
      <c r="F1457" s="19" t="s">
        <v>1401</v>
      </c>
    </row>
    <row r="1458" spans="2:6" x14ac:dyDescent="0.2">
      <c r="B1458" s="51">
        <v>1988</v>
      </c>
      <c r="C1458" s="19" t="s">
        <v>1057</v>
      </c>
      <c r="D1458" s="52" t="s">
        <v>585</v>
      </c>
      <c r="E1458" s="52" t="s">
        <v>1</v>
      </c>
      <c r="F1458" s="19" t="s">
        <v>1334</v>
      </c>
    </row>
    <row r="1459" spans="2:6" x14ac:dyDescent="0.2">
      <c r="B1459" s="51"/>
      <c r="C1459" s="28" t="s">
        <v>1058</v>
      </c>
      <c r="D1459" s="52"/>
      <c r="E1459" s="52"/>
      <c r="F1459" s="19" t="s">
        <v>1402</v>
      </c>
    </row>
    <row r="1460" spans="2:6" x14ac:dyDescent="0.2">
      <c r="B1460" s="51">
        <v>1987</v>
      </c>
      <c r="C1460" s="19" t="s">
        <v>1398</v>
      </c>
      <c r="D1460" s="52" t="s">
        <v>582</v>
      </c>
      <c r="E1460" s="52" t="s">
        <v>17</v>
      </c>
      <c r="F1460" s="19" t="s">
        <v>1334</v>
      </c>
    </row>
    <row r="1461" spans="2:6" x14ac:dyDescent="0.2">
      <c r="B1461" s="51"/>
      <c r="C1461" s="28" t="s">
        <v>1046</v>
      </c>
      <c r="D1461" s="52"/>
      <c r="E1461" s="52"/>
      <c r="F1461" s="19" t="s">
        <v>1087</v>
      </c>
    </row>
    <row r="1462" spans="2:6" x14ac:dyDescent="0.2">
      <c r="B1462" s="51">
        <v>1987</v>
      </c>
      <c r="C1462" s="19" t="s">
        <v>1385</v>
      </c>
      <c r="D1462" s="52" t="s">
        <v>582</v>
      </c>
      <c r="E1462" s="52" t="s">
        <v>12</v>
      </c>
      <c r="F1462" s="19" t="s">
        <v>1524</v>
      </c>
    </row>
    <row r="1463" spans="2:6" x14ac:dyDescent="0.2">
      <c r="B1463" s="51"/>
      <c r="C1463" s="28" t="s">
        <v>1084</v>
      </c>
      <c r="D1463" s="52"/>
      <c r="E1463" s="52"/>
      <c r="F1463" s="19" t="s">
        <v>1422</v>
      </c>
    </row>
    <row r="1464" spans="2:6" x14ac:dyDescent="0.2">
      <c r="B1464" s="51">
        <v>1985</v>
      </c>
      <c r="C1464" s="19" t="s">
        <v>1398</v>
      </c>
      <c r="D1464" s="52" t="s">
        <v>582</v>
      </c>
      <c r="E1464" s="52" t="s">
        <v>12</v>
      </c>
      <c r="F1464" s="19" t="s">
        <v>1334</v>
      </c>
    </row>
    <row r="1465" spans="2:6" x14ac:dyDescent="0.2">
      <c r="B1465" s="51"/>
      <c r="C1465" s="28" t="s">
        <v>1046</v>
      </c>
      <c r="D1465" s="52"/>
      <c r="E1465" s="52"/>
      <c r="F1465" s="19" t="s">
        <v>1403</v>
      </c>
    </row>
    <row r="1466" spans="2:6" x14ac:dyDescent="0.2">
      <c r="B1466" s="51">
        <v>1985</v>
      </c>
      <c r="C1466" s="19" t="s">
        <v>1381</v>
      </c>
      <c r="D1466" s="52" t="s">
        <v>582</v>
      </c>
      <c r="E1466" s="52" t="s">
        <v>12</v>
      </c>
      <c r="F1466" s="19" t="s">
        <v>1399</v>
      </c>
    </row>
    <row r="1467" spans="2:6" x14ac:dyDescent="0.2">
      <c r="B1467" s="51"/>
      <c r="C1467" s="28" t="s">
        <v>1379</v>
      </c>
      <c r="D1467" s="52"/>
      <c r="E1467" s="52"/>
      <c r="F1467" s="19" t="s">
        <v>1152</v>
      </c>
    </row>
    <row r="1468" spans="2:6" x14ac:dyDescent="0.2">
      <c r="B1468" s="51">
        <v>1985</v>
      </c>
      <c r="C1468" s="19" t="s">
        <v>1385</v>
      </c>
      <c r="D1468" s="52" t="s">
        <v>582</v>
      </c>
      <c r="E1468" s="52" t="s">
        <v>12</v>
      </c>
      <c r="F1468" s="19" t="s">
        <v>1399</v>
      </c>
    </row>
    <row r="1469" spans="2:6" x14ac:dyDescent="0.2">
      <c r="B1469" s="51"/>
      <c r="C1469" s="28" t="s">
        <v>1084</v>
      </c>
      <c r="D1469" s="52"/>
      <c r="E1469" s="52"/>
      <c r="F1469" s="19" t="s">
        <v>1404</v>
      </c>
    </row>
    <row r="1470" spans="2:6" x14ac:dyDescent="0.2">
      <c r="B1470" s="51">
        <v>1985</v>
      </c>
      <c r="C1470" s="19" t="s">
        <v>1386</v>
      </c>
      <c r="D1470" s="52" t="s">
        <v>585</v>
      </c>
      <c r="E1470" s="52" t="s">
        <v>12</v>
      </c>
      <c r="F1470" s="19" t="s">
        <v>1334</v>
      </c>
    </row>
    <row r="1471" spans="2:6" x14ac:dyDescent="0.2">
      <c r="B1471" s="51"/>
      <c r="C1471" s="28" t="s">
        <v>593</v>
      </c>
      <c r="D1471" s="52"/>
      <c r="E1471" s="52"/>
      <c r="F1471" s="19" t="s">
        <v>1405</v>
      </c>
    </row>
    <row r="1472" spans="2:6" x14ac:dyDescent="0.2">
      <c r="B1472" s="51">
        <v>1985</v>
      </c>
      <c r="C1472" s="19" t="s">
        <v>1388</v>
      </c>
      <c r="D1472" s="52" t="s">
        <v>585</v>
      </c>
      <c r="E1472" s="52" t="s">
        <v>12</v>
      </c>
      <c r="F1472" s="19" t="s">
        <v>1334</v>
      </c>
    </row>
    <row r="1473" spans="2:6" x14ac:dyDescent="0.2">
      <c r="B1473" s="51"/>
      <c r="C1473" s="28" t="s">
        <v>1046</v>
      </c>
      <c r="D1473" s="52"/>
      <c r="E1473" s="52"/>
      <c r="F1473" s="19" t="s">
        <v>1000</v>
      </c>
    </row>
    <row r="1474" spans="2:6" x14ac:dyDescent="0.2">
      <c r="B1474" s="51">
        <v>1984</v>
      </c>
      <c r="C1474" s="19" t="s">
        <v>1380</v>
      </c>
      <c r="D1474" s="52" t="s">
        <v>582</v>
      </c>
      <c r="E1474" s="52" t="s">
        <v>12</v>
      </c>
      <c r="F1474" s="19" t="s">
        <v>1399</v>
      </c>
    </row>
    <row r="1475" spans="2:6" x14ac:dyDescent="0.2">
      <c r="B1475" s="51"/>
      <c r="C1475" s="28" t="s">
        <v>1046</v>
      </c>
      <c r="D1475" s="52"/>
      <c r="E1475" s="52"/>
      <c r="F1475" s="19" t="s">
        <v>1406</v>
      </c>
    </row>
    <row r="1476" spans="2:6" x14ac:dyDescent="0.2">
      <c r="B1476" s="51">
        <v>1984</v>
      </c>
      <c r="C1476" s="19" t="s">
        <v>1398</v>
      </c>
      <c r="D1476" s="52" t="s">
        <v>582</v>
      </c>
      <c r="E1476" s="52" t="s">
        <v>12</v>
      </c>
      <c r="F1476" s="19" t="s">
        <v>1399</v>
      </c>
    </row>
    <row r="1477" spans="2:6" x14ac:dyDescent="0.2">
      <c r="B1477" s="51"/>
      <c r="C1477" s="28" t="s">
        <v>1046</v>
      </c>
      <c r="D1477" s="52"/>
      <c r="E1477" s="52"/>
      <c r="F1477" s="19" t="s">
        <v>1407</v>
      </c>
    </row>
    <row r="1478" spans="2:6" x14ac:dyDescent="0.2">
      <c r="B1478" s="51">
        <v>1984</v>
      </c>
      <c r="C1478" s="19" t="s">
        <v>1057</v>
      </c>
      <c r="D1478" s="52" t="s">
        <v>585</v>
      </c>
      <c r="E1478" s="52" t="s">
        <v>12</v>
      </c>
      <c r="F1478" s="19" t="s">
        <v>1334</v>
      </c>
    </row>
    <row r="1479" spans="2:6" x14ac:dyDescent="0.2">
      <c r="B1479" s="51"/>
      <c r="C1479" s="28" t="s">
        <v>1058</v>
      </c>
      <c r="D1479" s="52"/>
      <c r="E1479" s="52"/>
      <c r="F1479" s="19" t="s">
        <v>1408</v>
      </c>
    </row>
    <row r="1480" spans="2:6" x14ac:dyDescent="0.2">
      <c r="B1480" s="51">
        <v>1984</v>
      </c>
      <c r="C1480" s="19" t="s">
        <v>1386</v>
      </c>
      <c r="D1480" s="52" t="s">
        <v>585</v>
      </c>
      <c r="E1480" s="52" t="s">
        <v>12</v>
      </c>
      <c r="F1480" s="19" t="s">
        <v>1399</v>
      </c>
    </row>
    <row r="1481" spans="2:6" x14ac:dyDescent="0.2">
      <c r="B1481" s="51"/>
      <c r="C1481" s="28" t="s">
        <v>1387</v>
      </c>
      <c r="D1481" s="52"/>
      <c r="E1481" s="52"/>
      <c r="F1481" s="19" t="s">
        <v>1008</v>
      </c>
    </row>
    <row r="1482" spans="2:6" x14ac:dyDescent="0.2">
      <c r="B1482" s="51">
        <v>1984</v>
      </c>
      <c r="C1482" s="19" t="s">
        <v>1389</v>
      </c>
      <c r="D1482" s="52" t="s">
        <v>585</v>
      </c>
      <c r="E1482" s="52" t="s">
        <v>12</v>
      </c>
      <c r="F1482" s="19" t="s">
        <v>1399</v>
      </c>
    </row>
    <row r="1483" spans="2:6" x14ac:dyDescent="0.2">
      <c r="B1483" s="51"/>
      <c r="C1483" s="28" t="s">
        <v>1046</v>
      </c>
      <c r="D1483" s="52"/>
      <c r="E1483" s="52"/>
      <c r="F1483" s="19" t="s">
        <v>976</v>
      </c>
    </row>
    <row r="1484" spans="2:6" x14ac:dyDescent="0.2">
      <c r="B1484" s="51">
        <v>1984</v>
      </c>
      <c r="C1484" s="19" t="s">
        <v>1390</v>
      </c>
      <c r="D1484" s="52" t="s">
        <v>605</v>
      </c>
      <c r="E1484" s="52" t="s">
        <v>12</v>
      </c>
      <c r="F1484" s="19" t="s">
        <v>1399</v>
      </c>
    </row>
    <row r="1485" spans="2:6" x14ac:dyDescent="0.2">
      <c r="B1485" s="51"/>
      <c r="C1485" s="28" t="s">
        <v>1391</v>
      </c>
      <c r="D1485" s="52"/>
      <c r="E1485" s="52"/>
      <c r="F1485" s="19" t="s">
        <v>1021</v>
      </c>
    </row>
    <row r="1486" spans="2:6" x14ac:dyDescent="0.2">
      <c r="B1486" s="51">
        <v>1984</v>
      </c>
      <c r="C1486" s="19" t="s">
        <v>1392</v>
      </c>
      <c r="D1486" s="52" t="s">
        <v>582</v>
      </c>
      <c r="E1486" s="52" t="s">
        <v>12</v>
      </c>
      <c r="F1486" s="19" t="s">
        <v>1399</v>
      </c>
    </row>
    <row r="1487" spans="2:6" x14ac:dyDescent="0.2">
      <c r="B1487" s="51"/>
      <c r="C1487" s="28" t="s">
        <v>1133</v>
      </c>
      <c r="D1487" s="52"/>
      <c r="E1487" s="52"/>
      <c r="F1487" s="19" t="s">
        <v>1409</v>
      </c>
    </row>
    <row r="1488" spans="2:6" x14ac:dyDescent="0.2">
      <c r="B1488" s="51">
        <v>1983</v>
      </c>
      <c r="C1488" s="19" t="s">
        <v>1380</v>
      </c>
      <c r="D1488" s="52" t="s">
        <v>582</v>
      </c>
      <c r="E1488" s="52" t="s">
        <v>12</v>
      </c>
      <c r="F1488" s="19" t="s">
        <v>1399</v>
      </c>
    </row>
    <row r="1489" spans="2:6" x14ac:dyDescent="0.2">
      <c r="B1489" s="51"/>
      <c r="C1489" s="28" t="s">
        <v>1046</v>
      </c>
      <c r="D1489" s="52"/>
      <c r="E1489" s="52"/>
      <c r="F1489" s="19" t="s">
        <v>989</v>
      </c>
    </row>
    <row r="1490" spans="2:6" x14ac:dyDescent="0.2">
      <c r="B1490" s="51">
        <v>1983</v>
      </c>
      <c r="C1490" s="19" t="s">
        <v>1393</v>
      </c>
      <c r="D1490" s="52" t="s">
        <v>582</v>
      </c>
      <c r="E1490" s="52" t="s">
        <v>12</v>
      </c>
      <c r="F1490" s="19" t="s">
        <v>1334</v>
      </c>
    </row>
    <row r="1491" spans="2:6" x14ac:dyDescent="0.2">
      <c r="B1491" s="51"/>
      <c r="C1491" s="28" t="s">
        <v>1070</v>
      </c>
      <c r="D1491" s="52"/>
      <c r="E1491" s="52"/>
      <c r="F1491" s="19" t="s">
        <v>1410</v>
      </c>
    </row>
    <row r="1492" spans="2:6" x14ac:dyDescent="0.2">
      <c r="B1492" s="51">
        <v>1983</v>
      </c>
      <c r="C1492" s="19" t="s">
        <v>1394</v>
      </c>
      <c r="D1492" s="52" t="s">
        <v>599</v>
      </c>
      <c r="E1492" s="52" t="s">
        <v>5</v>
      </c>
      <c r="F1492" s="19" t="s">
        <v>1399</v>
      </c>
    </row>
    <row r="1493" spans="2:6" x14ac:dyDescent="0.2">
      <c r="B1493" s="51"/>
      <c r="C1493" s="28" t="s">
        <v>882</v>
      </c>
      <c r="D1493" s="52"/>
      <c r="E1493" s="52"/>
      <c r="F1493" s="19" t="s">
        <v>1411</v>
      </c>
    </row>
    <row r="1494" spans="2:6" x14ac:dyDescent="0.2">
      <c r="B1494" s="51">
        <v>1983</v>
      </c>
      <c r="C1494" s="19" t="s">
        <v>724</v>
      </c>
      <c r="D1494" s="52" t="s">
        <v>605</v>
      </c>
      <c r="E1494" s="52" t="s">
        <v>12</v>
      </c>
      <c r="F1494" s="19" t="s">
        <v>1399</v>
      </c>
    </row>
    <row r="1495" spans="2:6" x14ac:dyDescent="0.2">
      <c r="B1495" s="51"/>
      <c r="C1495" s="28" t="s">
        <v>1350</v>
      </c>
      <c r="D1495" s="52"/>
      <c r="E1495" s="52"/>
      <c r="F1495" s="19" t="s">
        <v>1412</v>
      </c>
    </row>
    <row r="1496" spans="2:6" x14ac:dyDescent="0.2">
      <c r="B1496" s="51">
        <v>1983</v>
      </c>
      <c r="C1496" s="19" t="s">
        <v>1392</v>
      </c>
      <c r="D1496" s="52" t="s">
        <v>582</v>
      </c>
      <c r="E1496" s="52" t="s">
        <v>12</v>
      </c>
      <c r="F1496" s="19" t="s">
        <v>1399</v>
      </c>
    </row>
    <row r="1497" spans="2:6" x14ac:dyDescent="0.2">
      <c r="B1497" s="51"/>
      <c r="C1497" s="28" t="s">
        <v>1133</v>
      </c>
      <c r="D1497" s="52"/>
      <c r="E1497" s="52"/>
      <c r="F1497" s="19" t="s">
        <v>1413</v>
      </c>
    </row>
    <row r="1498" spans="2:6" x14ac:dyDescent="0.2">
      <c r="B1498" s="51">
        <v>1982</v>
      </c>
      <c r="C1498" s="19" t="s">
        <v>1380</v>
      </c>
      <c r="D1498" s="52" t="s">
        <v>582</v>
      </c>
      <c r="E1498" s="52" t="s">
        <v>12</v>
      </c>
      <c r="F1498" s="19" t="s">
        <v>1334</v>
      </c>
    </row>
    <row r="1499" spans="2:6" x14ac:dyDescent="0.2">
      <c r="B1499" s="51"/>
      <c r="C1499" s="28" t="s">
        <v>1046</v>
      </c>
      <c r="D1499" s="52"/>
      <c r="E1499" s="52"/>
      <c r="F1499" s="19" t="s">
        <v>1414</v>
      </c>
    </row>
    <row r="1500" spans="2:6" x14ac:dyDescent="0.2">
      <c r="B1500" s="51">
        <v>1982</v>
      </c>
      <c r="C1500" s="19" t="s">
        <v>1398</v>
      </c>
      <c r="D1500" s="52" t="s">
        <v>582</v>
      </c>
      <c r="E1500" s="52" t="s">
        <v>5</v>
      </c>
      <c r="F1500" s="19" t="s">
        <v>1334</v>
      </c>
    </row>
    <row r="1501" spans="2:6" x14ac:dyDescent="0.2">
      <c r="B1501" s="51"/>
      <c r="C1501" s="28" t="s">
        <v>1046</v>
      </c>
      <c r="D1501" s="52"/>
      <c r="E1501" s="52"/>
      <c r="F1501" s="19" t="s">
        <v>1415</v>
      </c>
    </row>
    <row r="1502" spans="2:6" x14ac:dyDescent="0.2">
      <c r="B1502" s="51">
        <v>1982</v>
      </c>
      <c r="C1502" s="19" t="s">
        <v>720</v>
      </c>
      <c r="D1502" s="52" t="s">
        <v>582</v>
      </c>
      <c r="E1502" s="52" t="s">
        <v>5</v>
      </c>
      <c r="F1502" s="19" t="s">
        <v>1334</v>
      </c>
    </row>
    <row r="1503" spans="2:6" x14ac:dyDescent="0.2">
      <c r="B1503" s="51"/>
      <c r="C1503" s="19" t="s">
        <v>827</v>
      </c>
      <c r="D1503" s="52"/>
      <c r="E1503" s="52"/>
      <c r="F1503" s="19" t="s">
        <v>984</v>
      </c>
    </row>
    <row r="1504" spans="2:6" x14ac:dyDescent="0.2">
      <c r="B1504" s="51">
        <v>1982</v>
      </c>
      <c r="C1504" s="19" t="s">
        <v>724</v>
      </c>
      <c r="D1504" s="52" t="s">
        <v>605</v>
      </c>
      <c r="E1504" s="52" t="s">
        <v>12</v>
      </c>
      <c r="F1504" s="19" t="s">
        <v>1334</v>
      </c>
    </row>
    <row r="1505" spans="2:6" x14ac:dyDescent="0.2">
      <c r="B1505" s="51"/>
      <c r="C1505" s="19" t="s">
        <v>1350</v>
      </c>
      <c r="D1505" s="52"/>
      <c r="E1505" s="52"/>
      <c r="F1505" s="19" t="s">
        <v>1416</v>
      </c>
    </row>
    <row r="1506" spans="2:6" x14ac:dyDescent="0.2">
      <c r="B1506" s="51">
        <v>1981</v>
      </c>
      <c r="C1506" s="19" t="s">
        <v>1380</v>
      </c>
      <c r="D1506" s="52" t="s">
        <v>582</v>
      </c>
      <c r="E1506" s="52" t="s">
        <v>5</v>
      </c>
      <c r="F1506" s="19" t="s">
        <v>1334</v>
      </c>
    </row>
    <row r="1507" spans="2:6" x14ac:dyDescent="0.2">
      <c r="B1507" s="51"/>
      <c r="C1507" s="19" t="s">
        <v>1046</v>
      </c>
      <c r="D1507" s="52"/>
      <c r="E1507" s="52"/>
      <c r="F1507" s="19" t="s">
        <v>976</v>
      </c>
    </row>
    <row r="1508" spans="2:6" x14ac:dyDescent="0.2">
      <c r="B1508" s="51">
        <v>1981</v>
      </c>
      <c r="C1508" s="19" t="s">
        <v>1395</v>
      </c>
      <c r="D1508" s="52" t="s">
        <v>582</v>
      </c>
      <c r="E1508" s="52" t="s">
        <v>594</v>
      </c>
      <c r="F1508" s="19" t="s">
        <v>1334</v>
      </c>
    </row>
    <row r="1509" spans="2:6" x14ac:dyDescent="0.2">
      <c r="B1509" s="51"/>
      <c r="C1509" s="19" t="s">
        <v>1046</v>
      </c>
      <c r="D1509" s="52"/>
      <c r="E1509" s="52"/>
      <c r="F1509" s="19" t="s">
        <v>1417</v>
      </c>
    </row>
    <row r="1510" spans="2:6" x14ac:dyDescent="0.2">
      <c r="B1510" s="51">
        <v>1981</v>
      </c>
      <c r="C1510" s="19" t="s">
        <v>1057</v>
      </c>
      <c r="D1510" s="52" t="s">
        <v>585</v>
      </c>
      <c r="E1510" s="52" t="s">
        <v>17</v>
      </c>
      <c r="F1510" s="19" t="s">
        <v>1334</v>
      </c>
    </row>
    <row r="1511" spans="2:6" x14ac:dyDescent="0.2">
      <c r="B1511" s="51"/>
      <c r="C1511" s="19" t="s">
        <v>1058</v>
      </c>
      <c r="D1511" s="52"/>
      <c r="E1511" s="52"/>
      <c r="F1511" s="19" t="s">
        <v>1418</v>
      </c>
    </row>
    <row r="1512" spans="2:6" x14ac:dyDescent="0.2">
      <c r="B1512" s="51">
        <v>1980</v>
      </c>
      <c r="C1512" s="19" t="s">
        <v>1398</v>
      </c>
      <c r="D1512" s="52" t="s">
        <v>582</v>
      </c>
      <c r="E1512" s="52" t="s">
        <v>17</v>
      </c>
      <c r="F1512" s="19" t="s">
        <v>1399</v>
      </c>
    </row>
    <row r="1513" spans="2:6" x14ac:dyDescent="0.2">
      <c r="B1513" s="51"/>
      <c r="C1513" s="19" t="s">
        <v>1046</v>
      </c>
      <c r="D1513" s="52"/>
      <c r="E1513" s="52"/>
      <c r="F1513" s="19" t="s">
        <v>1419</v>
      </c>
    </row>
    <row r="1514" spans="2:6" x14ac:dyDescent="0.2">
      <c r="B1514" s="51">
        <v>1980</v>
      </c>
      <c r="C1514" s="19" t="s">
        <v>1396</v>
      </c>
      <c r="D1514" s="52" t="s">
        <v>605</v>
      </c>
      <c r="E1514" s="52" t="s">
        <v>5</v>
      </c>
      <c r="F1514" s="19" t="s">
        <v>1399</v>
      </c>
    </row>
    <row r="1515" spans="2:6" x14ac:dyDescent="0.2">
      <c r="B1515" s="51"/>
      <c r="C1515" s="19" t="s">
        <v>619</v>
      </c>
      <c r="D1515" s="52"/>
      <c r="E1515" s="52"/>
      <c r="F1515" s="19" t="s">
        <v>1420</v>
      </c>
    </row>
    <row r="1517" spans="2:6" x14ac:dyDescent="0.2">
      <c r="B1517" s="19" t="s">
        <v>1529</v>
      </c>
    </row>
    <row r="1518" spans="2:6" x14ac:dyDescent="0.2">
      <c r="B1518" s="51">
        <v>1995</v>
      </c>
      <c r="C1518" s="19" t="s">
        <v>884</v>
      </c>
      <c r="D1518" s="52" t="s">
        <v>582</v>
      </c>
      <c r="E1518" s="52" t="s">
        <v>9</v>
      </c>
      <c r="F1518" s="19" t="s">
        <v>1527</v>
      </c>
    </row>
    <row r="1519" spans="2:6" x14ac:dyDescent="0.2">
      <c r="B1519" s="51"/>
      <c r="C1519" s="36" t="s">
        <v>1526</v>
      </c>
      <c r="D1519" s="52"/>
      <c r="E1519" s="52"/>
      <c r="F1519" s="19" t="s">
        <v>1528</v>
      </c>
    </row>
    <row r="1520" spans="2:6" x14ac:dyDescent="0.2">
      <c r="B1520" s="51">
        <v>1990</v>
      </c>
      <c r="C1520" s="19" t="s">
        <v>1530</v>
      </c>
      <c r="D1520" s="52" t="s">
        <v>582</v>
      </c>
      <c r="E1520" s="52" t="s">
        <v>9</v>
      </c>
      <c r="F1520" s="19" t="s">
        <v>1522</v>
      </c>
    </row>
    <row r="1521" spans="2:6" x14ac:dyDescent="0.2">
      <c r="B1521" s="51"/>
      <c r="C1521" s="36" t="s">
        <v>639</v>
      </c>
      <c r="D1521" s="52"/>
      <c r="E1521" s="52"/>
      <c r="F1521" s="19" t="s">
        <v>1013</v>
      </c>
    </row>
    <row r="1522" spans="2:6" x14ac:dyDescent="0.2">
      <c r="B1522" s="51">
        <v>1990</v>
      </c>
      <c r="C1522" s="19" t="s">
        <v>590</v>
      </c>
      <c r="D1522" s="52" t="s">
        <v>582</v>
      </c>
      <c r="E1522" s="52" t="s">
        <v>5</v>
      </c>
      <c r="F1522" s="19" t="s">
        <v>1522</v>
      </c>
    </row>
    <row r="1523" spans="2:6" x14ac:dyDescent="0.2">
      <c r="B1523" s="51"/>
      <c r="C1523" s="36" t="s">
        <v>591</v>
      </c>
      <c r="D1523" s="52"/>
      <c r="E1523" s="52"/>
      <c r="F1523" s="19" t="s">
        <v>1531</v>
      </c>
    </row>
    <row r="1524" spans="2:6" x14ac:dyDescent="0.2">
      <c r="B1524" s="51">
        <v>1989</v>
      </c>
      <c r="C1524" s="19" t="s">
        <v>1532</v>
      </c>
      <c r="D1524" s="52" t="s">
        <v>582</v>
      </c>
      <c r="E1524" s="52" t="s">
        <v>5</v>
      </c>
      <c r="F1524" s="19" t="s">
        <v>1522</v>
      </c>
    </row>
    <row r="1525" spans="2:6" x14ac:dyDescent="0.2">
      <c r="B1525" s="51"/>
      <c r="C1525" s="36" t="s">
        <v>1080</v>
      </c>
      <c r="D1525" s="52"/>
      <c r="E1525" s="52"/>
      <c r="F1525" s="19" t="s">
        <v>1533</v>
      </c>
    </row>
    <row r="1526" spans="2:6" x14ac:dyDescent="0.2">
      <c r="B1526" s="51">
        <v>1988</v>
      </c>
      <c r="C1526" s="19" t="s">
        <v>665</v>
      </c>
      <c r="D1526" s="52" t="s">
        <v>582</v>
      </c>
      <c r="E1526" s="52" t="s">
        <v>594</v>
      </c>
      <c r="F1526" s="19" t="s">
        <v>1522</v>
      </c>
    </row>
    <row r="1527" spans="2:6" x14ac:dyDescent="0.2">
      <c r="B1527" s="51"/>
      <c r="C1527" s="36" t="s">
        <v>1046</v>
      </c>
      <c r="D1527" s="52"/>
      <c r="E1527" s="52"/>
      <c r="F1527" s="19" t="s">
        <v>972</v>
      </c>
    </row>
    <row r="1528" spans="2:6" x14ac:dyDescent="0.2">
      <c r="B1528" s="51">
        <v>1988</v>
      </c>
      <c r="C1528" s="19" t="s">
        <v>1532</v>
      </c>
      <c r="D1528" s="52" t="s">
        <v>582</v>
      </c>
      <c r="E1528" s="52" t="s">
        <v>12</v>
      </c>
      <c r="F1528" s="19" t="s">
        <v>1527</v>
      </c>
    </row>
    <row r="1529" spans="2:6" x14ac:dyDescent="0.2">
      <c r="B1529" s="51"/>
      <c r="C1529" s="36" t="s">
        <v>1080</v>
      </c>
      <c r="D1529" s="52"/>
      <c r="E1529" s="52"/>
      <c r="F1529" s="19" t="s">
        <v>1534</v>
      </c>
    </row>
    <row r="1530" spans="2:6" x14ac:dyDescent="0.2">
      <c r="B1530" s="51">
        <v>1988</v>
      </c>
      <c r="C1530" s="19" t="s">
        <v>590</v>
      </c>
      <c r="D1530" s="52" t="s">
        <v>582</v>
      </c>
      <c r="E1530" s="52" t="s">
        <v>5</v>
      </c>
      <c r="F1530" s="19" t="s">
        <v>1527</v>
      </c>
    </row>
    <row r="1531" spans="2:6" x14ac:dyDescent="0.2">
      <c r="B1531" s="51"/>
      <c r="C1531" s="36" t="s">
        <v>591</v>
      </c>
      <c r="D1531" s="52"/>
      <c r="E1531" s="52"/>
      <c r="F1531" s="19" t="s">
        <v>1535</v>
      </c>
    </row>
    <row r="1532" spans="2:6" x14ac:dyDescent="0.2">
      <c r="B1532" s="51">
        <v>1987</v>
      </c>
      <c r="C1532" s="19" t="s">
        <v>665</v>
      </c>
      <c r="D1532" s="52" t="s">
        <v>582</v>
      </c>
      <c r="E1532" s="52" t="s">
        <v>5</v>
      </c>
      <c r="F1532" s="19" t="s">
        <v>1527</v>
      </c>
    </row>
    <row r="1533" spans="2:6" x14ac:dyDescent="0.2">
      <c r="B1533" s="51"/>
      <c r="C1533" s="40" t="s">
        <v>1046</v>
      </c>
      <c r="D1533" s="52"/>
      <c r="E1533" s="52"/>
      <c r="F1533" s="19" t="s">
        <v>1579</v>
      </c>
    </row>
    <row r="1534" spans="2:6" x14ac:dyDescent="0.2">
      <c r="B1534" s="51">
        <v>1987</v>
      </c>
      <c r="C1534" s="19" t="s">
        <v>665</v>
      </c>
      <c r="D1534" s="52" t="s">
        <v>582</v>
      </c>
      <c r="E1534" s="52" t="s">
        <v>594</v>
      </c>
      <c r="F1534" s="19" t="s">
        <v>1522</v>
      </c>
    </row>
    <row r="1535" spans="2:6" x14ac:dyDescent="0.2">
      <c r="B1535" s="51"/>
      <c r="C1535" s="36" t="s">
        <v>1046</v>
      </c>
      <c r="D1535" s="52"/>
      <c r="E1535" s="52"/>
      <c r="F1535" s="19" t="s">
        <v>1421</v>
      </c>
    </row>
    <row r="1536" spans="2:6" x14ac:dyDescent="0.2">
      <c r="B1536" s="51">
        <v>1987</v>
      </c>
      <c r="C1536" s="19" t="s">
        <v>1045</v>
      </c>
      <c r="D1536" s="52" t="s">
        <v>582</v>
      </c>
      <c r="E1536" s="52" t="s">
        <v>5</v>
      </c>
      <c r="F1536" s="19" t="s">
        <v>1527</v>
      </c>
    </row>
    <row r="1537" spans="2:6" x14ac:dyDescent="0.2">
      <c r="B1537" s="51"/>
      <c r="C1537" s="36" t="s">
        <v>1046</v>
      </c>
      <c r="D1537" s="52"/>
      <c r="E1537" s="52"/>
      <c r="F1537" s="19" t="s">
        <v>1536</v>
      </c>
    </row>
    <row r="1538" spans="2:6" x14ac:dyDescent="0.2">
      <c r="B1538" s="51">
        <v>1987</v>
      </c>
      <c r="C1538" s="19" t="s">
        <v>1537</v>
      </c>
      <c r="D1538" s="52" t="s">
        <v>582</v>
      </c>
      <c r="E1538" s="52" t="s">
        <v>5</v>
      </c>
      <c r="F1538" s="19" t="s">
        <v>1522</v>
      </c>
    </row>
    <row r="1539" spans="2:6" x14ac:dyDescent="0.2">
      <c r="B1539" s="51"/>
      <c r="C1539" s="36" t="s">
        <v>1070</v>
      </c>
      <c r="D1539" s="52"/>
      <c r="E1539" s="52"/>
      <c r="F1539" s="19" t="s">
        <v>978</v>
      </c>
    </row>
    <row r="1540" spans="2:6" x14ac:dyDescent="0.2">
      <c r="B1540" s="51">
        <v>1986</v>
      </c>
      <c r="C1540" s="19" t="s">
        <v>682</v>
      </c>
      <c r="D1540" s="52" t="s">
        <v>582</v>
      </c>
      <c r="E1540" s="52" t="s">
        <v>12</v>
      </c>
      <c r="F1540" s="19" t="s">
        <v>1522</v>
      </c>
    </row>
    <row r="1541" spans="2:6" x14ac:dyDescent="0.2">
      <c r="B1541" s="51"/>
      <c r="C1541" s="38" t="s">
        <v>639</v>
      </c>
      <c r="D1541" s="52"/>
      <c r="E1541" s="52"/>
      <c r="F1541" s="19" t="s">
        <v>1538</v>
      </c>
    </row>
    <row r="1542" spans="2:6" x14ac:dyDescent="0.2">
      <c r="B1542" s="51">
        <v>1986</v>
      </c>
      <c r="C1542" s="19" t="s">
        <v>1532</v>
      </c>
      <c r="D1542" s="52" t="s">
        <v>582</v>
      </c>
      <c r="E1542" s="52" t="s">
        <v>5</v>
      </c>
      <c r="F1542" s="19" t="s">
        <v>1527</v>
      </c>
    </row>
    <row r="1543" spans="2:6" x14ac:dyDescent="0.2">
      <c r="B1543" s="51"/>
      <c r="C1543" s="38" t="s">
        <v>1080</v>
      </c>
      <c r="D1543" s="52"/>
      <c r="E1543" s="52"/>
      <c r="F1543" s="19" t="s">
        <v>1013</v>
      </c>
    </row>
    <row r="1544" spans="2:6" x14ac:dyDescent="0.2">
      <c r="B1544" s="51">
        <v>1986</v>
      </c>
      <c r="C1544" s="19" t="s">
        <v>1539</v>
      </c>
      <c r="D1544" s="52" t="s">
        <v>582</v>
      </c>
      <c r="E1544" s="52" t="s">
        <v>5</v>
      </c>
      <c r="F1544" s="19" t="s">
        <v>1527</v>
      </c>
    </row>
    <row r="1545" spans="2:6" x14ac:dyDescent="0.2">
      <c r="B1545" s="51"/>
      <c r="C1545" s="36" t="s">
        <v>1078</v>
      </c>
      <c r="D1545" s="52"/>
      <c r="E1545" s="52"/>
      <c r="F1545" s="19" t="s">
        <v>1540</v>
      </c>
    </row>
    <row r="1546" spans="2:6" x14ac:dyDescent="0.2">
      <c r="B1546" s="51">
        <v>1985</v>
      </c>
      <c r="C1546" s="19" t="s">
        <v>590</v>
      </c>
      <c r="D1546" s="52" t="s">
        <v>582</v>
      </c>
      <c r="E1546" s="52" t="s">
        <v>12</v>
      </c>
      <c r="F1546" s="19" t="s">
        <v>1522</v>
      </c>
    </row>
    <row r="1547" spans="2:6" x14ac:dyDescent="0.2">
      <c r="B1547" s="51"/>
      <c r="C1547" s="36" t="s">
        <v>591</v>
      </c>
      <c r="D1547" s="52"/>
      <c r="E1547" s="52"/>
      <c r="F1547" s="19" t="s">
        <v>1541</v>
      </c>
    </row>
    <row r="1548" spans="2:6" x14ac:dyDescent="0.2">
      <c r="B1548" s="51">
        <v>1985</v>
      </c>
      <c r="C1548" s="19" t="s">
        <v>1532</v>
      </c>
      <c r="D1548" s="52" t="s">
        <v>582</v>
      </c>
      <c r="E1548" s="52" t="s">
        <v>17</v>
      </c>
      <c r="F1548" s="19" t="s">
        <v>1527</v>
      </c>
    </row>
    <row r="1549" spans="2:6" x14ac:dyDescent="0.2">
      <c r="B1549" s="51"/>
      <c r="C1549" s="38" t="s">
        <v>1080</v>
      </c>
      <c r="D1549" s="52"/>
      <c r="E1549" s="52"/>
      <c r="F1549" s="19" t="s">
        <v>1542</v>
      </c>
    </row>
    <row r="1550" spans="2:6" x14ac:dyDescent="0.2">
      <c r="B1550" s="51">
        <v>1985</v>
      </c>
      <c r="C1550" s="19" t="s">
        <v>1543</v>
      </c>
      <c r="D1550" s="52" t="s">
        <v>585</v>
      </c>
      <c r="E1550" s="52" t="s">
        <v>12</v>
      </c>
      <c r="F1550" s="19" t="s">
        <v>1527</v>
      </c>
    </row>
    <row r="1551" spans="2:6" x14ac:dyDescent="0.2">
      <c r="B1551" s="51"/>
      <c r="C1551" s="36" t="s">
        <v>684</v>
      </c>
      <c r="D1551" s="52"/>
      <c r="E1551" s="52"/>
      <c r="F1551" s="19" t="s">
        <v>1300</v>
      </c>
    </row>
    <row r="1552" spans="2:6" x14ac:dyDescent="0.2">
      <c r="B1552" s="51">
        <v>1984</v>
      </c>
      <c r="C1552" s="19" t="s">
        <v>590</v>
      </c>
      <c r="D1552" s="52" t="s">
        <v>582</v>
      </c>
      <c r="E1552" s="52" t="s">
        <v>17</v>
      </c>
      <c r="F1552" s="19" t="s">
        <v>1527</v>
      </c>
    </row>
    <row r="1553" spans="2:6" x14ac:dyDescent="0.2">
      <c r="B1553" s="51"/>
      <c r="C1553" s="38" t="s">
        <v>591</v>
      </c>
      <c r="D1553" s="52"/>
      <c r="E1553" s="52"/>
      <c r="F1553" s="19" t="s">
        <v>1544</v>
      </c>
    </row>
    <row r="1554" spans="2:6" x14ac:dyDescent="0.2">
      <c r="B1554" s="51">
        <v>1984</v>
      </c>
      <c r="C1554" s="19" t="s">
        <v>843</v>
      </c>
      <c r="D1554" s="52" t="s">
        <v>605</v>
      </c>
      <c r="E1554" s="52" t="s">
        <v>12</v>
      </c>
      <c r="F1554" s="19" t="s">
        <v>1522</v>
      </c>
    </row>
    <row r="1555" spans="2:6" x14ac:dyDescent="0.2">
      <c r="B1555" s="51"/>
      <c r="C1555" s="36" t="s">
        <v>619</v>
      </c>
      <c r="D1555" s="52"/>
      <c r="E1555" s="52"/>
      <c r="F1555" s="19" t="s">
        <v>976</v>
      </c>
    </row>
    <row r="1556" spans="2:6" x14ac:dyDescent="0.2">
      <c r="B1556" s="51">
        <v>1983</v>
      </c>
      <c r="C1556" s="19" t="s">
        <v>1543</v>
      </c>
      <c r="D1556" s="52" t="s">
        <v>585</v>
      </c>
      <c r="E1556" s="52" t="s">
        <v>1</v>
      </c>
      <c r="F1556" s="19" t="s">
        <v>1527</v>
      </c>
    </row>
    <row r="1557" spans="2:6" x14ac:dyDescent="0.2">
      <c r="B1557" s="51"/>
      <c r="C1557" s="38" t="s">
        <v>684</v>
      </c>
      <c r="D1557" s="52"/>
      <c r="E1557" s="52"/>
      <c r="F1557" s="19" t="s">
        <v>1118</v>
      </c>
    </row>
    <row r="1559" spans="2:6" x14ac:dyDescent="0.2">
      <c r="B1559" s="19" t="s">
        <v>1545</v>
      </c>
    </row>
    <row r="1560" spans="2:6" x14ac:dyDescent="0.2">
      <c r="B1560" s="51">
        <v>1994</v>
      </c>
      <c r="C1560" s="19" t="s">
        <v>1352</v>
      </c>
      <c r="D1560" s="52" t="s">
        <v>582</v>
      </c>
      <c r="E1560" s="52" t="s">
        <v>1</v>
      </c>
      <c r="F1560" s="19" t="s">
        <v>1334</v>
      </c>
    </row>
    <row r="1561" spans="2:6" x14ac:dyDescent="0.2">
      <c r="B1561" s="51"/>
      <c r="C1561" s="38" t="s">
        <v>1078</v>
      </c>
      <c r="D1561" s="52"/>
      <c r="E1561" s="52"/>
      <c r="F1561" s="19" t="s">
        <v>1546</v>
      </c>
    </row>
    <row r="1562" spans="2:6" x14ac:dyDescent="0.2">
      <c r="B1562" s="51">
        <v>1994</v>
      </c>
      <c r="C1562" s="19" t="s">
        <v>1547</v>
      </c>
      <c r="D1562" s="52" t="s">
        <v>582</v>
      </c>
      <c r="E1562" s="52" t="s">
        <v>9</v>
      </c>
      <c r="F1562" s="19" t="s">
        <v>1334</v>
      </c>
    </row>
    <row r="1563" spans="2:6" x14ac:dyDescent="0.2">
      <c r="B1563" s="51"/>
      <c r="C1563" s="38" t="s">
        <v>591</v>
      </c>
      <c r="D1563" s="52"/>
      <c r="E1563" s="52"/>
      <c r="F1563" s="19" t="s">
        <v>965</v>
      </c>
    </row>
    <row r="1564" spans="2:6" x14ac:dyDescent="0.2">
      <c r="B1564" s="51">
        <v>1988</v>
      </c>
      <c r="C1564" s="19" t="s">
        <v>1045</v>
      </c>
      <c r="D1564" s="52" t="s">
        <v>582</v>
      </c>
      <c r="E1564" s="52" t="s">
        <v>12</v>
      </c>
      <c r="F1564" s="19" t="s">
        <v>1527</v>
      </c>
    </row>
    <row r="1565" spans="2:6" x14ac:dyDescent="0.2">
      <c r="B1565" s="51"/>
      <c r="C1565" s="38" t="s">
        <v>1046</v>
      </c>
      <c r="D1565" s="52"/>
      <c r="E1565" s="52"/>
      <c r="F1565" s="19" t="s">
        <v>1548</v>
      </c>
    </row>
    <row r="1566" spans="2:6" x14ac:dyDescent="0.2">
      <c r="B1566" s="51">
        <v>1987</v>
      </c>
      <c r="C1566" s="19" t="s">
        <v>665</v>
      </c>
      <c r="D1566" s="52" t="s">
        <v>582</v>
      </c>
      <c r="E1566" s="52" t="s">
        <v>12</v>
      </c>
      <c r="F1566" s="19" t="s">
        <v>1334</v>
      </c>
    </row>
    <row r="1567" spans="2:6" x14ac:dyDescent="0.2">
      <c r="B1567" s="51"/>
      <c r="C1567" s="38" t="s">
        <v>1046</v>
      </c>
      <c r="D1567" s="52"/>
      <c r="E1567" s="52"/>
      <c r="F1567" s="19" t="s">
        <v>1549</v>
      </c>
    </row>
    <row r="1568" spans="2:6" x14ac:dyDescent="0.2">
      <c r="B1568" s="51">
        <v>1987</v>
      </c>
      <c r="C1568" s="19" t="s">
        <v>1045</v>
      </c>
      <c r="D1568" s="52" t="s">
        <v>582</v>
      </c>
      <c r="E1568" s="52" t="s">
        <v>12</v>
      </c>
      <c r="F1568" s="19" t="s">
        <v>1334</v>
      </c>
    </row>
    <row r="1569" spans="2:6" x14ac:dyDescent="0.2">
      <c r="B1569" s="51"/>
      <c r="C1569" s="38" t="s">
        <v>1046</v>
      </c>
      <c r="D1569" s="52"/>
      <c r="E1569" s="52"/>
      <c r="F1569" s="19" t="s">
        <v>1550</v>
      </c>
    </row>
    <row r="1570" spans="2:6" x14ac:dyDescent="0.2">
      <c r="B1570" s="51">
        <v>1987</v>
      </c>
      <c r="C1570" s="19" t="s">
        <v>1057</v>
      </c>
      <c r="D1570" s="52" t="s">
        <v>585</v>
      </c>
      <c r="E1570" s="52" t="s">
        <v>12</v>
      </c>
      <c r="F1570" s="19" t="s">
        <v>1334</v>
      </c>
    </row>
    <row r="1571" spans="2:6" x14ac:dyDescent="0.2">
      <c r="B1571" s="51"/>
      <c r="C1571" s="38" t="s">
        <v>1058</v>
      </c>
      <c r="D1571" s="52"/>
      <c r="E1571" s="52"/>
      <c r="F1571" s="19" t="s">
        <v>1551</v>
      </c>
    </row>
    <row r="1572" spans="2:6" x14ac:dyDescent="0.2">
      <c r="B1572" s="51">
        <v>1986</v>
      </c>
      <c r="C1572" s="19" t="s">
        <v>665</v>
      </c>
      <c r="D1572" s="52" t="s">
        <v>582</v>
      </c>
      <c r="E1572" s="52" t="s">
        <v>5</v>
      </c>
      <c r="F1572" s="19" t="s">
        <v>1334</v>
      </c>
    </row>
    <row r="1573" spans="2:6" x14ac:dyDescent="0.2">
      <c r="B1573" s="51"/>
      <c r="C1573" s="38" t="s">
        <v>1046</v>
      </c>
      <c r="D1573" s="52"/>
      <c r="E1573" s="52"/>
      <c r="F1573" s="19" t="s">
        <v>976</v>
      </c>
    </row>
    <row r="1574" spans="2:6" x14ac:dyDescent="0.2">
      <c r="B1574" s="51">
        <v>1986</v>
      </c>
      <c r="C1574" s="19" t="s">
        <v>1539</v>
      </c>
      <c r="D1574" s="52" t="s">
        <v>582</v>
      </c>
      <c r="E1574" s="52" t="s">
        <v>12</v>
      </c>
      <c r="F1574" s="19" t="s">
        <v>1334</v>
      </c>
    </row>
    <row r="1575" spans="2:6" x14ac:dyDescent="0.2">
      <c r="B1575" s="51"/>
      <c r="C1575" s="38" t="s">
        <v>1078</v>
      </c>
      <c r="D1575" s="52"/>
      <c r="E1575" s="52"/>
      <c r="F1575" s="19" t="s">
        <v>1552</v>
      </c>
    </row>
    <row r="1576" spans="2:6" x14ac:dyDescent="0.2">
      <c r="B1576" s="51">
        <v>1985</v>
      </c>
      <c r="C1576" s="19" t="s">
        <v>669</v>
      </c>
      <c r="D1576" s="52" t="s">
        <v>582</v>
      </c>
      <c r="E1576" s="52" t="s">
        <v>12</v>
      </c>
      <c r="F1576" s="19" t="s">
        <v>1334</v>
      </c>
    </row>
    <row r="1577" spans="2:6" x14ac:dyDescent="0.2">
      <c r="B1577" s="51"/>
      <c r="C1577" s="38" t="s">
        <v>613</v>
      </c>
      <c r="D1577" s="52"/>
      <c r="E1577" s="52"/>
      <c r="F1577" s="19" t="s">
        <v>1256</v>
      </c>
    </row>
    <row r="1578" spans="2:6" x14ac:dyDescent="0.2">
      <c r="B1578" s="51">
        <v>1985</v>
      </c>
      <c r="C1578" s="19" t="s">
        <v>1057</v>
      </c>
      <c r="D1578" s="52" t="s">
        <v>585</v>
      </c>
      <c r="E1578" s="52" t="s">
        <v>12</v>
      </c>
      <c r="F1578" s="19" t="s">
        <v>1527</v>
      </c>
    </row>
    <row r="1579" spans="2:6" x14ac:dyDescent="0.2">
      <c r="B1579" s="51"/>
      <c r="C1579" s="38" t="s">
        <v>1058</v>
      </c>
      <c r="D1579" s="52"/>
      <c r="E1579" s="52"/>
      <c r="F1579" s="19" t="s">
        <v>1553</v>
      </c>
    </row>
    <row r="1580" spans="2:6" x14ac:dyDescent="0.2">
      <c r="B1580" s="51">
        <v>1985</v>
      </c>
      <c r="C1580" s="19" t="s">
        <v>842</v>
      </c>
      <c r="D1580" s="52" t="s">
        <v>585</v>
      </c>
      <c r="E1580" s="52" t="s">
        <v>594</v>
      </c>
      <c r="F1580" s="19" t="s">
        <v>1334</v>
      </c>
    </row>
    <row r="1581" spans="2:6" x14ac:dyDescent="0.2">
      <c r="B1581" s="51"/>
      <c r="C1581" s="38" t="s">
        <v>593</v>
      </c>
      <c r="D1581" s="52"/>
      <c r="E1581" s="52"/>
      <c r="F1581" s="19" t="s">
        <v>1013</v>
      </c>
    </row>
    <row r="1582" spans="2:6" x14ac:dyDescent="0.2">
      <c r="B1582" s="51">
        <v>1985</v>
      </c>
      <c r="C1582" s="19" t="s">
        <v>1554</v>
      </c>
      <c r="D1582" s="52" t="s">
        <v>585</v>
      </c>
      <c r="E1582" s="52" t="s">
        <v>12</v>
      </c>
      <c r="F1582" s="19" t="s">
        <v>1334</v>
      </c>
    </row>
    <row r="1583" spans="2:6" x14ac:dyDescent="0.2">
      <c r="B1583" s="51"/>
      <c r="C1583" s="38" t="s">
        <v>603</v>
      </c>
      <c r="D1583" s="52"/>
      <c r="E1583" s="52"/>
      <c r="F1583" s="19" t="s">
        <v>1555</v>
      </c>
    </row>
    <row r="1584" spans="2:6" x14ac:dyDescent="0.2">
      <c r="B1584" s="51">
        <v>1984</v>
      </c>
      <c r="C1584" s="19" t="s">
        <v>1556</v>
      </c>
      <c r="D1584" s="52" t="s">
        <v>585</v>
      </c>
      <c r="E1584" s="52" t="s">
        <v>594</v>
      </c>
      <c r="F1584" s="19" t="s">
        <v>1527</v>
      </c>
    </row>
    <row r="1585" spans="2:6" x14ac:dyDescent="0.2">
      <c r="B1585" s="51"/>
      <c r="C1585" s="38" t="s">
        <v>639</v>
      </c>
      <c r="D1585" s="52"/>
      <c r="E1585" s="52"/>
      <c r="F1585" s="19" t="s">
        <v>1055</v>
      </c>
    </row>
    <row r="1586" spans="2:6" x14ac:dyDescent="0.2">
      <c r="B1586" s="51">
        <v>1984</v>
      </c>
      <c r="C1586" s="19" t="s">
        <v>1057</v>
      </c>
      <c r="D1586" s="52" t="s">
        <v>585</v>
      </c>
      <c r="E1586" s="52" t="s">
        <v>5</v>
      </c>
      <c r="F1586" s="19" t="s">
        <v>1334</v>
      </c>
    </row>
    <row r="1587" spans="2:6" x14ac:dyDescent="0.2">
      <c r="B1587" s="51"/>
      <c r="C1587" s="38" t="s">
        <v>1058</v>
      </c>
      <c r="D1587" s="52"/>
      <c r="E1587" s="52"/>
      <c r="F1587" s="19" t="s">
        <v>1557</v>
      </c>
    </row>
    <row r="1588" spans="2:6" x14ac:dyDescent="0.2">
      <c r="B1588" s="51">
        <v>1984</v>
      </c>
      <c r="C1588" s="19" t="s">
        <v>842</v>
      </c>
      <c r="D1588" s="52" t="s">
        <v>585</v>
      </c>
      <c r="E1588" s="52" t="s">
        <v>594</v>
      </c>
      <c r="F1588" s="19" t="s">
        <v>1334</v>
      </c>
    </row>
    <row r="1589" spans="2:6" x14ac:dyDescent="0.2">
      <c r="B1589" s="51"/>
      <c r="C1589" s="38" t="s">
        <v>593</v>
      </c>
      <c r="D1589" s="52"/>
      <c r="E1589" s="52"/>
      <c r="F1589" s="19" t="s">
        <v>1341</v>
      </c>
    </row>
    <row r="1590" spans="2:6" x14ac:dyDescent="0.2">
      <c r="B1590" s="51">
        <v>1983</v>
      </c>
      <c r="C1590" s="19" t="s">
        <v>590</v>
      </c>
      <c r="D1590" s="52" t="s">
        <v>582</v>
      </c>
      <c r="E1590" s="52" t="s">
        <v>12</v>
      </c>
      <c r="F1590" s="19" t="s">
        <v>1527</v>
      </c>
    </row>
    <row r="1591" spans="2:6" x14ac:dyDescent="0.2">
      <c r="B1591" s="51"/>
      <c r="C1591" s="38" t="s">
        <v>591</v>
      </c>
      <c r="D1591" s="52"/>
      <c r="E1591" s="52"/>
      <c r="F1591" s="19" t="s">
        <v>1558</v>
      </c>
    </row>
    <row r="1592" spans="2:6" x14ac:dyDescent="0.2">
      <c r="B1592" s="51">
        <v>1983</v>
      </c>
      <c r="C1592" s="19" t="s">
        <v>1045</v>
      </c>
      <c r="D1592" s="52" t="s">
        <v>582</v>
      </c>
      <c r="E1592" s="52" t="s">
        <v>17</v>
      </c>
      <c r="F1592" s="19" t="s">
        <v>1334</v>
      </c>
    </row>
    <row r="1593" spans="2:6" x14ac:dyDescent="0.2">
      <c r="B1593" s="51"/>
      <c r="C1593" s="38" t="s">
        <v>1046</v>
      </c>
      <c r="D1593" s="52"/>
      <c r="E1593" s="52"/>
      <c r="F1593" s="19" t="s">
        <v>1415</v>
      </c>
    </row>
    <row r="1594" spans="2:6" x14ac:dyDescent="0.2">
      <c r="B1594" s="51">
        <v>1983</v>
      </c>
      <c r="C1594" s="19" t="s">
        <v>1532</v>
      </c>
      <c r="D1594" s="52" t="s">
        <v>582</v>
      </c>
      <c r="E1594" s="52" t="s">
        <v>5</v>
      </c>
      <c r="F1594" s="19" t="s">
        <v>1527</v>
      </c>
    </row>
    <row r="1595" spans="2:6" x14ac:dyDescent="0.2">
      <c r="B1595" s="51"/>
      <c r="C1595" s="38" t="s">
        <v>1080</v>
      </c>
      <c r="D1595" s="52"/>
      <c r="E1595" s="52"/>
      <c r="F1595" s="19" t="s">
        <v>1559</v>
      </c>
    </row>
    <row r="1596" spans="2:6" x14ac:dyDescent="0.2">
      <c r="B1596" s="51">
        <v>1983</v>
      </c>
      <c r="C1596" s="19" t="s">
        <v>698</v>
      </c>
      <c r="D1596" s="52" t="s">
        <v>605</v>
      </c>
      <c r="E1596" s="52" t="s">
        <v>5</v>
      </c>
      <c r="F1596" s="19" t="s">
        <v>1334</v>
      </c>
    </row>
    <row r="1597" spans="2:6" x14ac:dyDescent="0.2">
      <c r="B1597" s="51"/>
      <c r="C1597" s="38" t="s">
        <v>699</v>
      </c>
      <c r="D1597" s="52"/>
      <c r="E1597" s="52"/>
      <c r="F1597" s="19" t="s">
        <v>1533</v>
      </c>
    </row>
    <row r="1598" spans="2:6" x14ac:dyDescent="0.2">
      <c r="B1598" s="51">
        <v>1982</v>
      </c>
      <c r="C1598" s="19" t="s">
        <v>1560</v>
      </c>
      <c r="D1598" s="52" t="s">
        <v>585</v>
      </c>
      <c r="E1598" s="52" t="s">
        <v>17</v>
      </c>
      <c r="F1598" s="19" t="s">
        <v>1527</v>
      </c>
    </row>
    <row r="1599" spans="2:6" x14ac:dyDescent="0.2">
      <c r="B1599" s="51"/>
      <c r="C1599" s="38" t="s">
        <v>890</v>
      </c>
      <c r="D1599" s="52"/>
      <c r="E1599" s="52"/>
      <c r="F1599" s="19" t="s">
        <v>1561</v>
      </c>
    </row>
    <row r="1600" spans="2:6" x14ac:dyDescent="0.2">
      <c r="B1600" s="51">
        <v>1982</v>
      </c>
      <c r="C1600" s="19" t="s">
        <v>1045</v>
      </c>
      <c r="D1600" s="52" t="s">
        <v>582</v>
      </c>
      <c r="E1600" s="52" t="s">
        <v>1</v>
      </c>
      <c r="F1600" s="19" t="s">
        <v>1334</v>
      </c>
    </row>
    <row r="1601" spans="2:6" x14ac:dyDescent="0.2">
      <c r="B1601" s="51"/>
      <c r="C1601" s="38" t="s">
        <v>1046</v>
      </c>
      <c r="D1601" s="52"/>
      <c r="E1601" s="52"/>
      <c r="F1601" s="19" t="s">
        <v>1562</v>
      </c>
    </row>
    <row r="1602" spans="2:6" x14ac:dyDescent="0.2">
      <c r="B1602" s="51">
        <v>1982</v>
      </c>
      <c r="C1602" s="19" t="s">
        <v>1057</v>
      </c>
      <c r="D1602" s="52" t="s">
        <v>585</v>
      </c>
      <c r="E1602" s="52" t="s">
        <v>1</v>
      </c>
      <c r="F1602" s="19" t="s">
        <v>1527</v>
      </c>
    </row>
    <row r="1603" spans="2:6" x14ac:dyDescent="0.2">
      <c r="B1603" s="51"/>
      <c r="C1603" s="38" t="s">
        <v>1058</v>
      </c>
      <c r="D1603" s="52"/>
      <c r="E1603" s="52"/>
      <c r="F1603" s="19" t="s">
        <v>1563</v>
      </c>
    </row>
    <row r="1605" spans="2:6" x14ac:dyDescent="0.2">
      <c r="B1605" s="19" t="s">
        <v>1564</v>
      </c>
    </row>
    <row r="1606" spans="2:6" x14ac:dyDescent="0.2">
      <c r="B1606" s="51">
        <v>1989</v>
      </c>
      <c r="C1606" s="19" t="s">
        <v>597</v>
      </c>
      <c r="D1606" s="52" t="s">
        <v>599</v>
      </c>
      <c r="E1606" s="52" t="s">
        <v>17</v>
      </c>
      <c r="F1606" s="19" t="s">
        <v>1399</v>
      </c>
    </row>
    <row r="1607" spans="2:6" x14ac:dyDescent="0.2">
      <c r="B1607" s="51"/>
      <c r="C1607" s="38" t="s">
        <v>882</v>
      </c>
      <c r="D1607" s="52"/>
      <c r="E1607" s="52"/>
      <c r="F1607" s="19" t="s">
        <v>1565</v>
      </c>
    </row>
    <row r="1608" spans="2:6" x14ac:dyDescent="0.2">
      <c r="B1608" s="51">
        <v>1987</v>
      </c>
      <c r="C1608" s="19" t="s">
        <v>1566</v>
      </c>
      <c r="D1608" s="52" t="s">
        <v>585</v>
      </c>
      <c r="E1608" s="52" t="s">
        <v>5</v>
      </c>
      <c r="F1608" s="19" t="s">
        <v>1527</v>
      </c>
    </row>
    <row r="1609" spans="2:6" x14ac:dyDescent="0.2">
      <c r="B1609" s="51"/>
      <c r="C1609" s="38" t="s">
        <v>619</v>
      </c>
      <c r="D1609" s="52"/>
      <c r="E1609" s="52"/>
      <c r="F1609" s="19" t="s">
        <v>1021</v>
      </c>
    </row>
    <row r="1610" spans="2:6" x14ac:dyDescent="0.2">
      <c r="B1610" s="51">
        <v>1987</v>
      </c>
      <c r="C1610" s="19" t="s">
        <v>698</v>
      </c>
      <c r="D1610" s="52" t="s">
        <v>605</v>
      </c>
      <c r="E1610" s="52" t="s">
        <v>12</v>
      </c>
      <c r="F1610" s="19" t="s">
        <v>1527</v>
      </c>
    </row>
    <row r="1611" spans="2:6" x14ac:dyDescent="0.2">
      <c r="B1611" s="51"/>
      <c r="C1611" s="38" t="s">
        <v>699</v>
      </c>
      <c r="D1611" s="52"/>
      <c r="E1611" s="52"/>
      <c r="F1611" s="19" t="s">
        <v>1053</v>
      </c>
    </row>
    <row r="1612" spans="2:6" x14ac:dyDescent="0.2">
      <c r="B1612" s="51">
        <v>1985</v>
      </c>
      <c r="C1612" s="19" t="s">
        <v>1045</v>
      </c>
      <c r="D1612" s="52" t="s">
        <v>582</v>
      </c>
      <c r="E1612" s="52" t="s">
        <v>5</v>
      </c>
      <c r="F1612" s="19" t="s">
        <v>1399</v>
      </c>
    </row>
    <row r="1613" spans="2:6" x14ac:dyDescent="0.2">
      <c r="B1613" s="51"/>
      <c r="C1613" s="38" t="s">
        <v>1046</v>
      </c>
      <c r="D1613" s="52"/>
      <c r="E1613" s="52"/>
      <c r="F1613" s="19" t="s">
        <v>1567</v>
      </c>
    </row>
    <row r="1614" spans="2:6" x14ac:dyDescent="0.2">
      <c r="B1614" s="51">
        <v>1985</v>
      </c>
      <c r="C1614" s="19" t="s">
        <v>1057</v>
      </c>
      <c r="D1614" s="52" t="s">
        <v>585</v>
      </c>
      <c r="E1614" s="52" t="s">
        <v>5</v>
      </c>
      <c r="F1614" s="19" t="s">
        <v>1527</v>
      </c>
    </row>
    <row r="1615" spans="2:6" x14ac:dyDescent="0.2">
      <c r="B1615" s="51"/>
      <c r="C1615" s="38" t="s">
        <v>1058</v>
      </c>
      <c r="D1615" s="52"/>
      <c r="E1615" s="52"/>
      <c r="F1615" s="19" t="s">
        <v>1568</v>
      </c>
    </row>
    <row r="1616" spans="2:6" x14ac:dyDescent="0.2">
      <c r="B1616" s="51">
        <v>1984</v>
      </c>
      <c r="C1616" s="19" t="s">
        <v>665</v>
      </c>
      <c r="D1616" s="52" t="s">
        <v>582</v>
      </c>
      <c r="E1616" s="52" t="s">
        <v>5</v>
      </c>
      <c r="F1616" s="19" t="s">
        <v>1399</v>
      </c>
    </row>
    <row r="1617" spans="2:6" x14ac:dyDescent="0.2">
      <c r="B1617" s="51"/>
      <c r="C1617" s="38" t="s">
        <v>1046</v>
      </c>
      <c r="D1617" s="52"/>
      <c r="E1617" s="52"/>
      <c r="F1617" s="19" t="s">
        <v>1569</v>
      </c>
    </row>
    <row r="1618" spans="2:6" x14ac:dyDescent="0.2">
      <c r="B1618" s="51">
        <v>1984</v>
      </c>
      <c r="C1618" s="19" t="s">
        <v>1570</v>
      </c>
      <c r="D1618" s="52" t="s">
        <v>585</v>
      </c>
      <c r="E1618" s="52" t="s">
        <v>594</v>
      </c>
      <c r="F1618" s="19" t="s">
        <v>1399</v>
      </c>
    </row>
    <row r="1619" spans="2:6" x14ac:dyDescent="0.2">
      <c r="B1619" s="51"/>
      <c r="C1619" s="38" t="s">
        <v>639</v>
      </c>
      <c r="D1619" s="52"/>
      <c r="E1619" s="52"/>
      <c r="F1619" s="19" t="s">
        <v>1189</v>
      </c>
    </row>
    <row r="1620" spans="2:6" x14ac:dyDescent="0.2">
      <c r="B1620" s="51">
        <v>1984</v>
      </c>
      <c r="C1620" s="19" t="s">
        <v>682</v>
      </c>
      <c r="D1620" s="52" t="s">
        <v>582</v>
      </c>
      <c r="E1620" s="52" t="s">
        <v>12</v>
      </c>
      <c r="F1620" s="19" t="s">
        <v>1399</v>
      </c>
    </row>
    <row r="1621" spans="2:6" x14ac:dyDescent="0.2">
      <c r="B1621" s="51"/>
      <c r="C1621" s="38" t="s">
        <v>639</v>
      </c>
      <c r="D1621" s="52"/>
      <c r="E1621" s="52"/>
      <c r="F1621" s="19" t="s">
        <v>1571</v>
      </c>
    </row>
    <row r="1622" spans="2:6" x14ac:dyDescent="0.2">
      <c r="B1622" s="51">
        <v>1983</v>
      </c>
      <c r="C1622" s="19" t="s">
        <v>665</v>
      </c>
      <c r="D1622" s="52" t="s">
        <v>582</v>
      </c>
      <c r="E1622" s="52" t="s">
        <v>5</v>
      </c>
      <c r="F1622" s="19" t="s">
        <v>1399</v>
      </c>
    </row>
    <row r="1623" spans="2:6" x14ac:dyDescent="0.2">
      <c r="B1623" s="51"/>
      <c r="C1623" s="38" t="s">
        <v>1046</v>
      </c>
      <c r="D1623" s="52"/>
      <c r="E1623" s="52"/>
      <c r="F1623" s="19" t="s">
        <v>966</v>
      </c>
    </row>
    <row r="1624" spans="2:6" x14ac:dyDescent="0.2">
      <c r="B1624" s="51">
        <v>1983</v>
      </c>
      <c r="C1624" s="19" t="s">
        <v>590</v>
      </c>
      <c r="D1624" s="52" t="s">
        <v>582</v>
      </c>
      <c r="E1624" s="52" t="s">
        <v>5</v>
      </c>
      <c r="F1624" s="19" t="s">
        <v>1527</v>
      </c>
    </row>
    <row r="1625" spans="2:6" x14ac:dyDescent="0.2">
      <c r="B1625" s="51"/>
      <c r="C1625" s="38" t="s">
        <v>591</v>
      </c>
      <c r="D1625" s="52"/>
      <c r="E1625" s="52"/>
      <c r="F1625" s="19" t="s">
        <v>1572</v>
      </c>
    </row>
    <row r="1626" spans="2:6" x14ac:dyDescent="0.2">
      <c r="B1626" s="51">
        <v>1983</v>
      </c>
      <c r="C1626" s="19" t="s">
        <v>1532</v>
      </c>
      <c r="D1626" s="52" t="s">
        <v>582</v>
      </c>
      <c r="E1626" s="52" t="s">
        <v>12</v>
      </c>
      <c r="F1626" s="19" t="s">
        <v>1527</v>
      </c>
    </row>
    <row r="1627" spans="2:6" x14ac:dyDescent="0.2">
      <c r="B1627" s="51"/>
      <c r="C1627" s="38" t="s">
        <v>1080</v>
      </c>
      <c r="D1627" s="52"/>
      <c r="E1627" s="52"/>
      <c r="F1627" s="19" t="s">
        <v>984</v>
      </c>
    </row>
    <row r="1628" spans="2:6" x14ac:dyDescent="0.2">
      <c r="B1628" s="51">
        <v>1983</v>
      </c>
      <c r="C1628" s="19" t="s">
        <v>1057</v>
      </c>
      <c r="D1628" s="52" t="s">
        <v>585</v>
      </c>
      <c r="E1628" s="52" t="s">
        <v>17</v>
      </c>
      <c r="F1628" s="19" t="s">
        <v>1527</v>
      </c>
    </row>
    <row r="1629" spans="2:6" x14ac:dyDescent="0.2">
      <c r="B1629" s="51"/>
      <c r="C1629" s="38" t="s">
        <v>1058</v>
      </c>
      <c r="D1629" s="52"/>
      <c r="E1629" s="52"/>
      <c r="F1629" s="19" t="s">
        <v>1573</v>
      </c>
    </row>
    <row r="1630" spans="2:6" x14ac:dyDescent="0.2">
      <c r="B1630" s="51">
        <v>1982</v>
      </c>
      <c r="C1630" s="19" t="s">
        <v>1574</v>
      </c>
      <c r="D1630" s="52" t="s">
        <v>605</v>
      </c>
      <c r="E1630" s="52" t="s">
        <v>594</v>
      </c>
      <c r="F1630" s="19" t="s">
        <v>1399</v>
      </c>
    </row>
    <row r="1631" spans="2:6" x14ac:dyDescent="0.2">
      <c r="B1631" s="51"/>
      <c r="C1631" s="38" t="s">
        <v>1575</v>
      </c>
      <c r="D1631" s="52"/>
      <c r="E1631" s="52"/>
      <c r="F1631" s="19" t="s">
        <v>1576</v>
      </c>
    </row>
    <row r="1633" spans="2:6" x14ac:dyDescent="0.2">
      <c r="B1633" s="19" t="s">
        <v>1577</v>
      </c>
    </row>
    <row r="1635" spans="2:6" x14ac:dyDescent="0.2">
      <c r="B1635" s="19" t="s">
        <v>1580</v>
      </c>
    </row>
    <row r="1636" spans="2:6" x14ac:dyDescent="0.2">
      <c r="B1636" s="51">
        <v>1995</v>
      </c>
      <c r="C1636" s="19" t="s">
        <v>1556</v>
      </c>
      <c r="D1636" s="52" t="s">
        <v>582</v>
      </c>
      <c r="E1636" s="52" t="s">
        <v>594</v>
      </c>
      <c r="F1636" s="19" t="s">
        <v>1120</v>
      </c>
    </row>
    <row r="1637" spans="2:6" x14ac:dyDescent="0.2">
      <c r="B1637" s="51"/>
      <c r="C1637" s="39" t="s">
        <v>1581</v>
      </c>
      <c r="D1637" s="52"/>
      <c r="E1637" s="52"/>
      <c r="F1637" s="19" t="s">
        <v>1582</v>
      </c>
    </row>
    <row r="1638" spans="2:6" x14ac:dyDescent="0.2">
      <c r="B1638" s="51">
        <v>1995</v>
      </c>
      <c r="C1638" s="19" t="s">
        <v>1330</v>
      </c>
      <c r="D1638" s="52" t="s">
        <v>582</v>
      </c>
      <c r="E1638" s="52" t="s">
        <v>5</v>
      </c>
      <c r="F1638" s="19" t="s">
        <v>1120</v>
      </c>
    </row>
    <row r="1639" spans="2:6" x14ac:dyDescent="0.2">
      <c r="B1639" s="51"/>
      <c r="C1639" s="39" t="s">
        <v>1331</v>
      </c>
      <c r="D1639" s="52"/>
      <c r="E1639" s="52"/>
      <c r="F1639" s="19" t="s">
        <v>1000</v>
      </c>
    </row>
    <row r="1640" spans="2:6" x14ac:dyDescent="0.2">
      <c r="B1640" s="51">
        <v>1995</v>
      </c>
      <c r="C1640" s="19" t="s">
        <v>1578</v>
      </c>
      <c r="D1640" s="52" t="s">
        <v>582</v>
      </c>
      <c r="E1640" s="52" t="s">
        <v>5</v>
      </c>
      <c r="F1640" s="19" t="s">
        <v>1120</v>
      </c>
    </row>
    <row r="1641" spans="2:6" x14ac:dyDescent="0.2">
      <c r="B1641" s="51"/>
      <c r="C1641" s="39" t="s">
        <v>1583</v>
      </c>
      <c r="D1641" s="52"/>
      <c r="E1641" s="52"/>
      <c r="F1641" s="19" t="s">
        <v>1584</v>
      </c>
    </row>
    <row r="1642" spans="2:6" x14ac:dyDescent="0.2">
      <c r="B1642" s="51">
        <v>1995</v>
      </c>
      <c r="C1642" s="19" t="s">
        <v>1585</v>
      </c>
      <c r="D1642" s="52" t="s">
        <v>582</v>
      </c>
      <c r="E1642" s="52" t="s">
        <v>9</v>
      </c>
      <c r="F1642" s="19" t="s">
        <v>1120</v>
      </c>
    </row>
    <row r="1643" spans="2:6" x14ac:dyDescent="0.2">
      <c r="B1643" s="51"/>
      <c r="C1643" s="39" t="s">
        <v>1070</v>
      </c>
      <c r="D1643" s="52"/>
      <c r="E1643" s="52"/>
      <c r="F1643" s="19" t="s">
        <v>1586</v>
      </c>
    </row>
    <row r="1644" spans="2:6" x14ac:dyDescent="0.2">
      <c r="B1644" s="51">
        <v>1994</v>
      </c>
      <c r="C1644" s="19" t="s">
        <v>1057</v>
      </c>
      <c r="D1644" s="52" t="s">
        <v>585</v>
      </c>
      <c r="E1644" s="52" t="s">
        <v>71</v>
      </c>
      <c r="F1644" s="19" t="s">
        <v>1120</v>
      </c>
    </row>
    <row r="1645" spans="2:6" x14ac:dyDescent="0.2">
      <c r="B1645" s="51"/>
      <c r="C1645" s="39" t="s">
        <v>1058</v>
      </c>
      <c r="D1645" s="52"/>
      <c r="E1645" s="52"/>
      <c r="F1645" s="19" t="s">
        <v>1587</v>
      </c>
    </row>
    <row r="1646" spans="2:6" x14ac:dyDescent="0.2">
      <c r="B1646" s="51">
        <v>1988</v>
      </c>
      <c r="C1646" s="19" t="s">
        <v>1057</v>
      </c>
      <c r="D1646" s="52" t="s">
        <v>585</v>
      </c>
      <c r="E1646" s="52" t="s">
        <v>5</v>
      </c>
      <c r="F1646" s="19" t="s">
        <v>1527</v>
      </c>
    </row>
    <row r="1647" spans="2:6" x14ac:dyDescent="0.2">
      <c r="B1647" s="51"/>
      <c r="C1647" s="40" t="s">
        <v>1058</v>
      </c>
      <c r="D1647" s="52"/>
      <c r="E1647" s="52"/>
      <c r="F1647" s="19" t="s">
        <v>1588</v>
      </c>
    </row>
    <row r="1648" spans="2:6" x14ac:dyDescent="0.2">
      <c r="B1648" s="51">
        <v>1986</v>
      </c>
      <c r="C1648" s="19" t="s">
        <v>813</v>
      </c>
      <c r="D1648" s="52" t="s">
        <v>582</v>
      </c>
      <c r="E1648" s="52" t="s">
        <v>9</v>
      </c>
      <c r="F1648" s="19" t="s">
        <v>1527</v>
      </c>
    </row>
    <row r="1649" spans="2:6" x14ac:dyDescent="0.2">
      <c r="B1649" s="51"/>
      <c r="C1649" s="39" t="s">
        <v>1070</v>
      </c>
      <c r="D1649" s="52"/>
      <c r="E1649" s="52"/>
      <c r="F1649" s="19" t="s">
        <v>1569</v>
      </c>
    </row>
    <row r="1651" spans="2:6" x14ac:dyDescent="0.2">
      <c r="B1651" s="19" t="s">
        <v>1589</v>
      </c>
    </row>
    <row r="1653" spans="2:6" x14ac:dyDescent="0.2">
      <c r="B1653" s="19" t="s">
        <v>1590</v>
      </c>
    </row>
    <row r="1656" spans="2:6" x14ac:dyDescent="0.2">
      <c r="B1656" s="19" t="s">
        <v>1599</v>
      </c>
    </row>
    <row r="1657" spans="2:6" x14ac:dyDescent="0.2">
      <c r="B1657" s="51">
        <v>1976</v>
      </c>
      <c r="C1657" s="19" t="s">
        <v>1632</v>
      </c>
      <c r="D1657" s="52" t="s">
        <v>585</v>
      </c>
      <c r="E1657" s="52" t="s">
        <v>1</v>
      </c>
      <c r="F1657" s="19" t="s">
        <v>1600</v>
      </c>
    </row>
    <row r="1658" spans="2:6" x14ac:dyDescent="0.2">
      <c r="B1658" s="51"/>
      <c r="C1658" s="41" t="s">
        <v>1350</v>
      </c>
      <c r="D1658" s="52"/>
      <c r="E1658" s="52"/>
      <c r="F1658" s="19" t="s">
        <v>1601</v>
      </c>
    </row>
    <row r="1659" spans="2:6" x14ac:dyDescent="0.2">
      <c r="B1659" s="51">
        <v>1976</v>
      </c>
      <c r="C1659" s="19" t="s">
        <v>826</v>
      </c>
      <c r="D1659" s="52" t="s">
        <v>582</v>
      </c>
      <c r="E1659" s="52" t="s">
        <v>594</v>
      </c>
      <c r="F1659" s="19" t="s">
        <v>1600</v>
      </c>
    </row>
    <row r="1660" spans="2:6" x14ac:dyDescent="0.2">
      <c r="B1660" s="51"/>
      <c r="C1660" s="41" t="s">
        <v>1602</v>
      </c>
      <c r="D1660" s="52"/>
      <c r="E1660" s="52"/>
      <c r="F1660" s="19" t="s">
        <v>1014</v>
      </c>
    </row>
    <row r="1661" spans="2:6" x14ac:dyDescent="0.2">
      <c r="B1661" s="51">
        <v>1973</v>
      </c>
      <c r="C1661" s="19" t="s">
        <v>670</v>
      </c>
      <c r="D1661" s="52" t="s">
        <v>582</v>
      </c>
      <c r="E1661" s="52" t="s">
        <v>5</v>
      </c>
      <c r="F1661" s="19" t="s">
        <v>1604</v>
      </c>
    </row>
    <row r="1662" spans="2:6" x14ac:dyDescent="0.2">
      <c r="B1662" s="51"/>
      <c r="C1662" s="41" t="s">
        <v>1603</v>
      </c>
      <c r="D1662" s="52"/>
      <c r="E1662" s="52"/>
      <c r="F1662" s="19" t="s">
        <v>1605</v>
      </c>
    </row>
    <row r="1663" spans="2:6" x14ac:dyDescent="0.2">
      <c r="B1663" s="51">
        <v>1972</v>
      </c>
      <c r="C1663" s="19" t="s">
        <v>718</v>
      </c>
      <c r="D1663" s="52" t="s">
        <v>605</v>
      </c>
      <c r="E1663" s="52" t="s">
        <v>12</v>
      </c>
      <c r="F1663" s="19" t="s">
        <v>1600</v>
      </c>
    </row>
    <row r="1664" spans="2:6" x14ac:dyDescent="0.2">
      <c r="B1664" s="51"/>
      <c r="C1664" s="41" t="s">
        <v>1350</v>
      </c>
      <c r="D1664" s="52"/>
      <c r="E1664" s="52"/>
      <c r="F1664" s="19" t="s">
        <v>1606</v>
      </c>
    </row>
    <row r="1665" spans="2:6" x14ac:dyDescent="0.2">
      <c r="B1665" s="51">
        <v>1972</v>
      </c>
      <c r="C1665" s="19" t="s">
        <v>1607</v>
      </c>
      <c r="D1665" s="52" t="s">
        <v>605</v>
      </c>
      <c r="E1665" s="52" t="s">
        <v>12</v>
      </c>
      <c r="F1665" s="19" t="s">
        <v>1604</v>
      </c>
    </row>
    <row r="1666" spans="2:6" x14ac:dyDescent="0.2">
      <c r="B1666" s="51"/>
      <c r="C1666" s="41" t="s">
        <v>1350</v>
      </c>
      <c r="D1666" s="52"/>
      <c r="E1666" s="52"/>
      <c r="F1666" s="19" t="s">
        <v>966</v>
      </c>
    </row>
    <row r="1667" spans="2:6" x14ac:dyDescent="0.2">
      <c r="B1667" s="51">
        <v>1972</v>
      </c>
      <c r="C1667" s="19" t="s">
        <v>1608</v>
      </c>
      <c r="D1667" s="52" t="s">
        <v>605</v>
      </c>
      <c r="E1667" s="52" t="s">
        <v>12</v>
      </c>
      <c r="F1667" s="19" t="s">
        <v>1604</v>
      </c>
    </row>
    <row r="1668" spans="2:6" x14ac:dyDescent="0.2">
      <c r="B1668" s="51"/>
      <c r="C1668" s="41" t="s">
        <v>1609</v>
      </c>
      <c r="D1668" s="52"/>
      <c r="E1668" s="52"/>
      <c r="F1668" s="19" t="s">
        <v>1174</v>
      </c>
    </row>
    <row r="1669" spans="2:6" x14ac:dyDescent="0.2">
      <c r="B1669" s="51">
        <v>1972</v>
      </c>
      <c r="C1669" s="19" t="s">
        <v>837</v>
      </c>
      <c r="D1669" s="52" t="s">
        <v>582</v>
      </c>
      <c r="E1669" s="52" t="s">
        <v>12</v>
      </c>
      <c r="F1669" s="19" t="s">
        <v>1604</v>
      </c>
    </row>
    <row r="1670" spans="2:6" x14ac:dyDescent="0.2">
      <c r="B1670" s="51"/>
      <c r="C1670" s="41" t="s">
        <v>1133</v>
      </c>
      <c r="D1670" s="52"/>
      <c r="E1670" s="52"/>
      <c r="F1670" s="19" t="s">
        <v>1610</v>
      </c>
    </row>
    <row r="1671" spans="2:6" x14ac:dyDescent="0.2">
      <c r="B1671" s="51">
        <v>1971</v>
      </c>
      <c r="C1671" s="19" t="s">
        <v>718</v>
      </c>
      <c r="D1671" s="52" t="s">
        <v>605</v>
      </c>
      <c r="E1671" s="52" t="s">
        <v>12</v>
      </c>
      <c r="F1671" s="19" t="s">
        <v>1600</v>
      </c>
    </row>
    <row r="1672" spans="2:6" x14ac:dyDescent="0.2">
      <c r="B1672" s="51"/>
      <c r="C1672" s="41" t="s">
        <v>1350</v>
      </c>
      <c r="D1672" s="52"/>
      <c r="E1672" s="52"/>
      <c r="F1672" s="19" t="s">
        <v>1611</v>
      </c>
    </row>
    <row r="1673" spans="2:6" x14ac:dyDescent="0.2">
      <c r="B1673" s="51">
        <v>1971</v>
      </c>
      <c r="C1673" s="19" t="s">
        <v>1612</v>
      </c>
      <c r="D1673" s="52" t="s">
        <v>582</v>
      </c>
      <c r="E1673" s="52" t="s">
        <v>12</v>
      </c>
      <c r="F1673" s="19" t="s">
        <v>1604</v>
      </c>
    </row>
    <row r="1674" spans="2:6" x14ac:dyDescent="0.2">
      <c r="B1674" s="51"/>
      <c r="C1674" s="41" t="s">
        <v>1070</v>
      </c>
      <c r="D1674" s="52"/>
      <c r="E1674" s="52"/>
      <c r="F1674" s="19" t="s">
        <v>1415</v>
      </c>
    </row>
    <row r="1675" spans="2:6" x14ac:dyDescent="0.2">
      <c r="B1675" s="51">
        <v>1971</v>
      </c>
      <c r="C1675" s="19" t="s">
        <v>1613</v>
      </c>
      <c r="D1675" s="52" t="s">
        <v>582</v>
      </c>
      <c r="E1675" s="52" t="s">
        <v>17</v>
      </c>
      <c r="F1675" s="19" t="s">
        <v>1604</v>
      </c>
    </row>
    <row r="1676" spans="2:6" x14ac:dyDescent="0.2">
      <c r="B1676" s="51"/>
      <c r="C1676" s="41" t="s">
        <v>1350</v>
      </c>
      <c r="D1676" s="52"/>
      <c r="E1676" s="52"/>
      <c r="F1676" s="19" t="s">
        <v>1614</v>
      </c>
    </row>
    <row r="1677" spans="2:6" x14ac:dyDescent="0.2">
      <c r="B1677" s="51">
        <v>1971</v>
      </c>
      <c r="C1677" s="19" t="s">
        <v>1615</v>
      </c>
      <c r="D1677" s="52" t="s">
        <v>582</v>
      </c>
      <c r="E1677" s="52" t="s">
        <v>1</v>
      </c>
      <c r="F1677" s="19" t="s">
        <v>1600</v>
      </c>
    </row>
    <row r="1678" spans="2:6" x14ac:dyDescent="0.2">
      <c r="B1678" s="51"/>
      <c r="C1678" s="41" t="s">
        <v>1616</v>
      </c>
      <c r="D1678" s="52"/>
      <c r="E1678" s="52"/>
      <c r="F1678" s="19" t="s">
        <v>1617</v>
      </c>
    </row>
    <row r="1679" spans="2:6" x14ac:dyDescent="0.2">
      <c r="B1679" s="51">
        <v>1970</v>
      </c>
      <c r="C1679" s="19" t="s">
        <v>665</v>
      </c>
      <c r="D1679" s="52" t="s">
        <v>582</v>
      </c>
      <c r="E1679" s="52" t="s">
        <v>594</v>
      </c>
      <c r="F1679" s="19" t="s">
        <v>1604</v>
      </c>
    </row>
    <row r="1680" spans="2:6" x14ac:dyDescent="0.2">
      <c r="B1680" s="51"/>
      <c r="C1680" s="41" t="s">
        <v>613</v>
      </c>
      <c r="D1680" s="52"/>
      <c r="E1680" s="52"/>
      <c r="F1680" s="19" t="s">
        <v>1618</v>
      </c>
    </row>
    <row r="1681" spans="2:6" x14ac:dyDescent="0.2">
      <c r="B1681" s="51">
        <v>1970</v>
      </c>
      <c r="C1681" s="19" t="s">
        <v>1619</v>
      </c>
      <c r="D1681" s="52" t="s">
        <v>582</v>
      </c>
      <c r="E1681" s="52" t="s">
        <v>5</v>
      </c>
      <c r="F1681" s="19" t="s">
        <v>1604</v>
      </c>
    </row>
    <row r="1682" spans="2:6" x14ac:dyDescent="0.2">
      <c r="B1682" s="51"/>
      <c r="C1682" s="41" t="s">
        <v>1620</v>
      </c>
      <c r="D1682" s="52"/>
      <c r="E1682" s="52"/>
      <c r="F1682" s="19" t="s">
        <v>1621</v>
      </c>
    </row>
    <row r="1683" spans="2:6" x14ac:dyDescent="0.2">
      <c r="B1683" s="51">
        <v>1970</v>
      </c>
      <c r="C1683" s="19" t="s">
        <v>1622</v>
      </c>
      <c r="D1683" s="52" t="s">
        <v>605</v>
      </c>
      <c r="E1683" s="52" t="s">
        <v>12</v>
      </c>
      <c r="F1683" s="19" t="s">
        <v>1604</v>
      </c>
    </row>
    <row r="1684" spans="2:6" x14ac:dyDescent="0.2">
      <c r="B1684" s="51"/>
      <c r="C1684" s="41" t="s">
        <v>1623</v>
      </c>
      <c r="D1684" s="52"/>
      <c r="E1684" s="52"/>
      <c r="F1684" s="19" t="s">
        <v>1174</v>
      </c>
    </row>
    <row r="1685" spans="2:6" x14ac:dyDescent="0.2">
      <c r="B1685" s="51">
        <v>1970</v>
      </c>
      <c r="C1685" s="19" t="s">
        <v>1547</v>
      </c>
      <c r="D1685" s="52" t="s">
        <v>599</v>
      </c>
      <c r="E1685" s="52" t="s">
        <v>12</v>
      </c>
      <c r="F1685" s="19" t="s">
        <v>1604</v>
      </c>
    </row>
    <row r="1686" spans="2:6" x14ac:dyDescent="0.2">
      <c r="B1686" s="51"/>
      <c r="C1686" s="41" t="s">
        <v>1603</v>
      </c>
      <c r="D1686" s="52"/>
      <c r="E1686" s="52"/>
      <c r="F1686" s="19" t="s">
        <v>1624</v>
      </c>
    </row>
    <row r="1687" spans="2:6" x14ac:dyDescent="0.2">
      <c r="B1687" s="51">
        <v>1969</v>
      </c>
      <c r="C1687" s="19" t="s">
        <v>1057</v>
      </c>
      <c r="D1687" s="52" t="s">
        <v>585</v>
      </c>
      <c r="E1687" s="52" t="s">
        <v>12</v>
      </c>
      <c r="F1687" s="19" t="s">
        <v>1604</v>
      </c>
    </row>
    <row r="1688" spans="2:6" x14ac:dyDescent="0.2">
      <c r="B1688" s="51"/>
      <c r="C1688" s="41" t="s">
        <v>1058</v>
      </c>
      <c r="D1688" s="52"/>
      <c r="E1688" s="52"/>
      <c r="F1688" s="19" t="s">
        <v>1625</v>
      </c>
    </row>
    <row r="1689" spans="2:6" x14ac:dyDescent="0.2">
      <c r="B1689" s="51">
        <v>1969</v>
      </c>
      <c r="C1689" s="19" t="s">
        <v>837</v>
      </c>
      <c r="D1689" s="52" t="s">
        <v>582</v>
      </c>
      <c r="E1689" s="52" t="s">
        <v>5</v>
      </c>
      <c r="F1689" s="19" t="s">
        <v>1604</v>
      </c>
    </row>
    <row r="1690" spans="2:6" x14ac:dyDescent="0.2">
      <c r="B1690" s="51"/>
      <c r="C1690" s="41" t="s">
        <v>1133</v>
      </c>
      <c r="D1690" s="52"/>
      <c r="E1690" s="52"/>
      <c r="F1690" s="19" t="s">
        <v>976</v>
      </c>
    </row>
    <row r="1691" spans="2:6" x14ac:dyDescent="0.2">
      <c r="B1691" s="51">
        <v>1968</v>
      </c>
      <c r="C1691" s="19" t="s">
        <v>586</v>
      </c>
      <c r="D1691" s="52" t="s">
        <v>582</v>
      </c>
      <c r="E1691" s="52" t="s">
        <v>12</v>
      </c>
      <c r="F1691" s="19" t="s">
        <v>1604</v>
      </c>
    </row>
    <row r="1692" spans="2:6" x14ac:dyDescent="0.2">
      <c r="B1692" s="51"/>
      <c r="C1692" s="41" t="s">
        <v>1070</v>
      </c>
      <c r="D1692" s="52"/>
      <c r="E1692" s="52"/>
      <c r="F1692" s="19" t="s">
        <v>1626</v>
      </c>
    </row>
    <row r="1693" spans="2:6" x14ac:dyDescent="0.2">
      <c r="B1693" s="51">
        <v>1968</v>
      </c>
      <c r="C1693" s="19" t="s">
        <v>1057</v>
      </c>
      <c r="D1693" s="52" t="s">
        <v>585</v>
      </c>
      <c r="E1693" s="52" t="s">
        <v>12</v>
      </c>
      <c r="F1693" s="19" t="s">
        <v>1600</v>
      </c>
    </row>
    <row r="1694" spans="2:6" x14ac:dyDescent="0.2">
      <c r="B1694" s="51"/>
      <c r="C1694" s="41" t="s">
        <v>1058</v>
      </c>
      <c r="D1694" s="52"/>
      <c r="E1694" s="52"/>
      <c r="F1694" s="19" t="s">
        <v>1627</v>
      </c>
    </row>
    <row r="1695" spans="2:6" x14ac:dyDescent="0.2">
      <c r="B1695" s="51">
        <v>1968</v>
      </c>
      <c r="C1695" s="19" t="s">
        <v>1628</v>
      </c>
      <c r="D1695" s="52" t="s">
        <v>585</v>
      </c>
      <c r="E1695" s="52" t="s">
        <v>12</v>
      </c>
      <c r="F1695" s="19" t="s">
        <v>1600</v>
      </c>
    </row>
    <row r="1696" spans="2:6" x14ac:dyDescent="0.2">
      <c r="B1696" s="51"/>
      <c r="C1696" s="41" t="s">
        <v>870</v>
      </c>
      <c r="D1696" s="52"/>
      <c r="E1696" s="52"/>
      <c r="F1696" s="19" t="s">
        <v>1629</v>
      </c>
    </row>
    <row r="1698" spans="2:6" x14ac:dyDescent="0.2">
      <c r="B1698" s="19" t="s">
        <v>1630</v>
      </c>
    </row>
    <row r="1699" spans="2:6" x14ac:dyDescent="0.2">
      <c r="B1699" s="51">
        <v>1975</v>
      </c>
      <c r="C1699" s="19" t="s">
        <v>1631</v>
      </c>
      <c r="D1699" s="52" t="s">
        <v>582</v>
      </c>
      <c r="E1699" s="52" t="s">
        <v>1</v>
      </c>
      <c r="F1699" s="19" t="s">
        <v>1604</v>
      </c>
    </row>
    <row r="1700" spans="2:6" x14ac:dyDescent="0.2">
      <c r="B1700" s="51"/>
      <c r="C1700" s="41" t="s">
        <v>1633</v>
      </c>
      <c r="D1700" s="52"/>
      <c r="E1700" s="52"/>
      <c r="F1700" s="19" t="s">
        <v>1008</v>
      </c>
    </row>
    <row r="1701" spans="2:6" x14ac:dyDescent="0.2">
      <c r="B1701" s="51">
        <v>1973</v>
      </c>
      <c r="C1701" s="19" t="s">
        <v>718</v>
      </c>
      <c r="D1701" s="52" t="s">
        <v>605</v>
      </c>
      <c r="E1701" s="52" t="s">
        <v>17</v>
      </c>
      <c r="F1701" s="19" t="s">
        <v>1604</v>
      </c>
    </row>
    <row r="1702" spans="2:6" x14ac:dyDescent="0.2">
      <c r="B1702" s="51"/>
      <c r="C1702" s="41" t="s">
        <v>1350</v>
      </c>
      <c r="D1702" s="52"/>
      <c r="E1702" s="52"/>
      <c r="F1702" s="19" t="s">
        <v>1634</v>
      </c>
    </row>
    <row r="1703" spans="2:6" x14ac:dyDescent="0.2">
      <c r="B1703" s="51">
        <v>1973</v>
      </c>
      <c r="C1703" s="19" t="s">
        <v>1635</v>
      </c>
      <c r="D1703" s="52" t="s">
        <v>605</v>
      </c>
      <c r="E1703" s="52" t="s">
        <v>5</v>
      </c>
      <c r="F1703" s="19" t="s">
        <v>1604</v>
      </c>
    </row>
    <row r="1704" spans="2:6" x14ac:dyDescent="0.2">
      <c r="B1704" s="51"/>
      <c r="C1704" s="41" t="s">
        <v>699</v>
      </c>
      <c r="D1704" s="52"/>
      <c r="E1704" s="52"/>
      <c r="F1704" s="19" t="s">
        <v>1636</v>
      </c>
    </row>
    <row r="1705" spans="2:6" x14ac:dyDescent="0.2">
      <c r="B1705" s="51">
        <v>1973</v>
      </c>
      <c r="C1705" s="19" t="s">
        <v>1608</v>
      </c>
      <c r="D1705" s="52" t="s">
        <v>605</v>
      </c>
      <c r="E1705" s="52" t="s">
        <v>12</v>
      </c>
      <c r="F1705" s="19" t="s">
        <v>1604</v>
      </c>
    </row>
    <row r="1706" spans="2:6" x14ac:dyDescent="0.2">
      <c r="B1706" s="51"/>
      <c r="C1706" s="41" t="s">
        <v>1609</v>
      </c>
      <c r="D1706" s="52"/>
      <c r="E1706" s="52"/>
      <c r="F1706" s="19" t="s">
        <v>1053</v>
      </c>
    </row>
    <row r="1707" spans="2:6" x14ac:dyDescent="0.2">
      <c r="B1707" s="51">
        <v>1973</v>
      </c>
      <c r="C1707" s="19" t="s">
        <v>856</v>
      </c>
      <c r="D1707" s="52" t="s">
        <v>605</v>
      </c>
      <c r="E1707" s="52" t="s">
        <v>12</v>
      </c>
      <c r="F1707" s="19" t="s">
        <v>1604</v>
      </c>
    </row>
    <row r="1708" spans="2:6" x14ac:dyDescent="0.2">
      <c r="B1708" s="51"/>
      <c r="C1708" s="41" t="s">
        <v>1637</v>
      </c>
      <c r="D1708" s="52"/>
      <c r="E1708" s="52"/>
      <c r="F1708" s="19" t="s">
        <v>1013</v>
      </c>
    </row>
    <row r="1709" spans="2:6" x14ac:dyDescent="0.2">
      <c r="B1709" s="51">
        <v>1973</v>
      </c>
      <c r="C1709" s="19" t="s">
        <v>1638</v>
      </c>
      <c r="D1709" s="52" t="s">
        <v>582</v>
      </c>
      <c r="E1709" s="52" t="s">
        <v>17</v>
      </c>
      <c r="F1709" s="19" t="s">
        <v>1604</v>
      </c>
    </row>
    <row r="1710" spans="2:6" x14ac:dyDescent="0.2">
      <c r="B1710" s="51"/>
      <c r="C1710" s="41" t="s">
        <v>1078</v>
      </c>
      <c r="D1710" s="52"/>
      <c r="E1710" s="52"/>
      <c r="F1710" s="19" t="s">
        <v>1639</v>
      </c>
    </row>
    <row r="1711" spans="2:6" x14ac:dyDescent="0.2">
      <c r="B1711" s="51">
        <v>1971</v>
      </c>
      <c r="C1711" s="19" t="s">
        <v>1640</v>
      </c>
      <c r="D1711" s="52" t="s">
        <v>582</v>
      </c>
      <c r="E1711" s="52" t="s">
        <v>1</v>
      </c>
      <c r="F1711" s="19" t="s">
        <v>1604</v>
      </c>
    </row>
    <row r="1712" spans="2:6" x14ac:dyDescent="0.2">
      <c r="B1712" s="51"/>
      <c r="C1712" s="41" t="s">
        <v>1070</v>
      </c>
      <c r="D1712" s="52"/>
      <c r="E1712" s="52"/>
      <c r="F1712" s="19" t="s">
        <v>1641</v>
      </c>
    </row>
    <row r="1713" spans="2:6" x14ac:dyDescent="0.2">
      <c r="B1713" s="51">
        <v>1971</v>
      </c>
      <c r="C1713" s="19" t="s">
        <v>1613</v>
      </c>
      <c r="D1713" s="52" t="s">
        <v>582</v>
      </c>
      <c r="E1713" s="52" t="s">
        <v>5</v>
      </c>
      <c r="F1713" s="19" t="s">
        <v>1604</v>
      </c>
    </row>
    <row r="1714" spans="2:6" x14ac:dyDescent="0.2">
      <c r="B1714" s="51"/>
      <c r="C1714" s="41" t="s">
        <v>1350</v>
      </c>
      <c r="D1714" s="52"/>
      <c r="E1714" s="52"/>
      <c r="F1714" s="19" t="s">
        <v>1174</v>
      </c>
    </row>
    <row r="1715" spans="2:6" x14ac:dyDescent="0.2">
      <c r="B1715" s="51">
        <v>1971</v>
      </c>
      <c r="C1715" s="19" t="s">
        <v>1642</v>
      </c>
      <c r="D1715" s="52" t="s">
        <v>582</v>
      </c>
      <c r="E1715" s="52" t="s">
        <v>17</v>
      </c>
      <c r="F1715" s="19" t="s">
        <v>1604</v>
      </c>
    </row>
    <row r="1716" spans="2:6" x14ac:dyDescent="0.2">
      <c r="B1716" s="51"/>
      <c r="C1716" s="41" t="s">
        <v>827</v>
      </c>
      <c r="D1716" s="52"/>
      <c r="E1716" s="52"/>
      <c r="F1716" s="19" t="s">
        <v>1534</v>
      </c>
    </row>
    <row r="1717" spans="2:6" x14ac:dyDescent="0.2">
      <c r="B1717" s="51">
        <v>1971</v>
      </c>
      <c r="C1717" s="19" t="s">
        <v>1638</v>
      </c>
      <c r="D1717" s="52" t="s">
        <v>582</v>
      </c>
      <c r="E1717" s="52" t="s">
        <v>5</v>
      </c>
      <c r="F1717" s="19" t="s">
        <v>1604</v>
      </c>
    </row>
    <row r="1718" spans="2:6" x14ac:dyDescent="0.2">
      <c r="B1718" s="51"/>
      <c r="C1718" s="41" t="s">
        <v>1078</v>
      </c>
      <c r="D1718" s="52"/>
      <c r="E1718" s="52"/>
      <c r="F1718" s="19" t="s">
        <v>1324</v>
      </c>
    </row>
    <row r="1719" spans="2:6" x14ac:dyDescent="0.2">
      <c r="B1719" s="51">
        <v>1970</v>
      </c>
      <c r="C1719" s="19" t="s">
        <v>1643</v>
      </c>
      <c r="D1719" s="52" t="s">
        <v>582</v>
      </c>
      <c r="E1719" s="52" t="s">
        <v>12</v>
      </c>
      <c r="F1719" s="19" t="s">
        <v>1604</v>
      </c>
    </row>
    <row r="1720" spans="2:6" x14ac:dyDescent="0.2">
      <c r="B1720" s="51"/>
      <c r="C1720" s="41" t="s">
        <v>1644</v>
      </c>
      <c r="D1720" s="52"/>
      <c r="E1720" s="52"/>
      <c r="F1720" s="19" t="s">
        <v>1645</v>
      </c>
    </row>
    <row r="1721" spans="2:6" x14ac:dyDescent="0.2">
      <c r="B1721" s="51">
        <v>1970</v>
      </c>
      <c r="C1721" s="19" t="s">
        <v>1613</v>
      </c>
      <c r="D1721" s="52" t="s">
        <v>582</v>
      </c>
      <c r="E1721" s="52" t="s">
        <v>12</v>
      </c>
      <c r="F1721" s="19" t="s">
        <v>1604</v>
      </c>
    </row>
    <row r="1722" spans="2:6" x14ac:dyDescent="0.2">
      <c r="B1722" s="51"/>
      <c r="C1722" s="43" t="s">
        <v>1350</v>
      </c>
      <c r="D1722" s="52"/>
      <c r="E1722" s="52"/>
      <c r="F1722" s="19" t="s">
        <v>1118</v>
      </c>
    </row>
    <row r="1723" spans="2:6" x14ac:dyDescent="0.2">
      <c r="B1723" s="51">
        <v>1970</v>
      </c>
      <c r="C1723" s="19" t="s">
        <v>1622</v>
      </c>
      <c r="D1723" s="52" t="s">
        <v>605</v>
      </c>
      <c r="E1723" s="52" t="s">
        <v>5</v>
      </c>
      <c r="F1723" s="19" t="s">
        <v>1604</v>
      </c>
    </row>
    <row r="1724" spans="2:6" x14ac:dyDescent="0.2">
      <c r="B1724" s="51"/>
      <c r="C1724" s="41" t="s">
        <v>1623</v>
      </c>
      <c r="D1724" s="52"/>
      <c r="E1724" s="52"/>
      <c r="F1724" s="19" t="s">
        <v>1646</v>
      </c>
    </row>
    <row r="1725" spans="2:6" x14ac:dyDescent="0.2">
      <c r="B1725" s="51">
        <v>1970</v>
      </c>
      <c r="C1725" s="19" t="s">
        <v>1647</v>
      </c>
      <c r="D1725" s="52" t="s">
        <v>585</v>
      </c>
      <c r="E1725" s="52" t="s">
        <v>5</v>
      </c>
      <c r="F1725" s="19" t="s">
        <v>1604</v>
      </c>
    </row>
    <row r="1726" spans="2:6" x14ac:dyDescent="0.2">
      <c r="B1726" s="51"/>
      <c r="C1726" s="41" t="s">
        <v>1648</v>
      </c>
      <c r="D1726" s="52"/>
      <c r="E1726" s="52"/>
      <c r="F1726" s="19" t="s">
        <v>1649</v>
      </c>
    </row>
    <row r="1727" spans="2:6" x14ac:dyDescent="0.2">
      <c r="B1727" s="51">
        <v>1970</v>
      </c>
      <c r="C1727" s="19" t="s">
        <v>837</v>
      </c>
      <c r="D1727" s="52" t="s">
        <v>582</v>
      </c>
      <c r="E1727" s="52" t="s">
        <v>1</v>
      </c>
      <c r="F1727" s="19" t="s">
        <v>1604</v>
      </c>
    </row>
    <row r="1728" spans="2:6" x14ac:dyDescent="0.2">
      <c r="B1728" s="51"/>
      <c r="C1728" s="41" t="s">
        <v>1133</v>
      </c>
      <c r="D1728" s="52"/>
      <c r="E1728" s="52"/>
      <c r="F1728" s="19" t="s">
        <v>1007</v>
      </c>
    </row>
    <row r="1729" spans="2:6" x14ac:dyDescent="0.2">
      <c r="B1729" s="51">
        <v>1969</v>
      </c>
      <c r="C1729" s="19" t="s">
        <v>1045</v>
      </c>
      <c r="D1729" s="52" t="s">
        <v>582</v>
      </c>
      <c r="E1729" s="52" t="s">
        <v>17</v>
      </c>
      <c r="F1729" s="19" t="s">
        <v>1604</v>
      </c>
    </row>
    <row r="1730" spans="2:6" x14ac:dyDescent="0.2">
      <c r="B1730" s="51"/>
      <c r="C1730" s="41" t="s">
        <v>1046</v>
      </c>
      <c r="D1730" s="52"/>
      <c r="E1730" s="52"/>
      <c r="F1730" s="19" t="s">
        <v>1650</v>
      </c>
    </row>
    <row r="1731" spans="2:6" x14ac:dyDescent="0.2">
      <c r="B1731" s="51">
        <v>1969</v>
      </c>
      <c r="C1731" s="19" t="s">
        <v>590</v>
      </c>
      <c r="D1731" s="52" t="s">
        <v>582</v>
      </c>
      <c r="E1731" s="52" t="s">
        <v>1</v>
      </c>
      <c r="F1731" s="19" t="s">
        <v>1604</v>
      </c>
    </row>
    <row r="1732" spans="2:6" x14ac:dyDescent="0.2">
      <c r="B1732" s="51"/>
      <c r="C1732" s="41" t="s">
        <v>591</v>
      </c>
      <c r="D1732" s="52"/>
      <c r="E1732" s="52"/>
      <c r="F1732" s="19" t="s">
        <v>1651</v>
      </c>
    </row>
    <row r="1733" spans="2:6" x14ac:dyDescent="0.2">
      <c r="B1733" s="51">
        <v>1968</v>
      </c>
      <c r="C1733" s="19" t="s">
        <v>1652</v>
      </c>
      <c r="D1733" s="52" t="s">
        <v>585</v>
      </c>
      <c r="E1733" s="52" t="s">
        <v>12</v>
      </c>
      <c r="F1733" s="19" t="s">
        <v>1654</v>
      </c>
    </row>
    <row r="1734" spans="2:6" x14ac:dyDescent="0.2">
      <c r="B1734" s="51"/>
      <c r="C1734" s="41" t="s">
        <v>1653</v>
      </c>
      <c r="D1734" s="52"/>
      <c r="E1734" s="52"/>
      <c r="F1734" s="19" t="s">
        <v>1655</v>
      </c>
    </row>
    <row r="1735" spans="2:6" x14ac:dyDescent="0.2">
      <c r="B1735" s="51">
        <v>1962</v>
      </c>
      <c r="C1735" s="19" t="s">
        <v>1656</v>
      </c>
      <c r="D1735" s="52" t="s">
        <v>582</v>
      </c>
      <c r="E1735" s="52" t="s">
        <v>12</v>
      </c>
      <c r="F1735" s="19" t="s">
        <v>1604</v>
      </c>
    </row>
    <row r="1736" spans="2:6" x14ac:dyDescent="0.2">
      <c r="B1736" s="51"/>
      <c r="C1736" s="41" t="s">
        <v>1046</v>
      </c>
      <c r="D1736" s="52"/>
      <c r="E1736" s="52"/>
      <c r="F1736" s="19" t="s">
        <v>1657</v>
      </c>
    </row>
    <row r="1737" spans="2:6" x14ac:dyDescent="0.2">
      <c r="B1737" s="51">
        <v>1962</v>
      </c>
      <c r="C1737" s="19" t="s">
        <v>1658</v>
      </c>
      <c r="D1737" s="52" t="s">
        <v>585</v>
      </c>
      <c r="E1737" s="52" t="s">
        <v>12</v>
      </c>
      <c r="F1737" s="19" t="s">
        <v>1604</v>
      </c>
    </row>
    <row r="1738" spans="2:6" x14ac:dyDescent="0.2">
      <c r="B1738" s="51"/>
      <c r="C1738" s="41" t="s">
        <v>1058</v>
      </c>
      <c r="D1738" s="52"/>
      <c r="E1738" s="52"/>
      <c r="F1738" s="19" t="s">
        <v>1659</v>
      </c>
    </row>
    <row r="1739" spans="2:6" x14ac:dyDescent="0.2">
      <c r="B1739" s="51">
        <v>1962</v>
      </c>
      <c r="C1739" s="19" t="s">
        <v>1660</v>
      </c>
      <c r="D1739" s="52" t="s">
        <v>582</v>
      </c>
      <c r="E1739" s="52" t="s">
        <v>12</v>
      </c>
      <c r="F1739" s="19" t="s">
        <v>1604</v>
      </c>
    </row>
    <row r="1740" spans="2:6" x14ac:dyDescent="0.2">
      <c r="B1740" s="51"/>
      <c r="C1740" s="41" t="s">
        <v>591</v>
      </c>
      <c r="D1740" s="52"/>
      <c r="E1740" s="52"/>
      <c r="F1740" s="19" t="s">
        <v>1661</v>
      </c>
    </row>
    <row r="1741" spans="2:6" x14ac:dyDescent="0.2">
      <c r="B1741" s="51">
        <v>1961</v>
      </c>
      <c r="C1741" s="19" t="s">
        <v>1656</v>
      </c>
      <c r="D1741" s="52" t="s">
        <v>582</v>
      </c>
      <c r="E1741" s="52" t="s">
        <v>12</v>
      </c>
      <c r="F1741" s="19" t="s">
        <v>1654</v>
      </c>
    </row>
    <row r="1742" spans="2:6" x14ac:dyDescent="0.2">
      <c r="B1742" s="51"/>
      <c r="C1742" s="41" t="s">
        <v>1046</v>
      </c>
      <c r="D1742" s="52"/>
      <c r="E1742" s="52"/>
      <c r="F1742" s="19" t="s">
        <v>1662</v>
      </c>
    </row>
    <row r="1743" spans="2:6" x14ac:dyDescent="0.2">
      <c r="B1743" s="51">
        <v>1961</v>
      </c>
      <c r="C1743" s="19" t="s">
        <v>1660</v>
      </c>
      <c r="D1743" s="52" t="s">
        <v>582</v>
      </c>
      <c r="E1743" s="52" t="s">
        <v>12</v>
      </c>
      <c r="F1743" s="19" t="s">
        <v>1654</v>
      </c>
    </row>
    <row r="1744" spans="2:6" x14ac:dyDescent="0.2">
      <c r="B1744" s="51"/>
      <c r="C1744" s="41" t="s">
        <v>591</v>
      </c>
      <c r="D1744" s="52"/>
      <c r="E1744" s="52"/>
      <c r="F1744" s="19" t="s">
        <v>1663</v>
      </c>
    </row>
    <row r="1745" spans="2:6" x14ac:dyDescent="0.2">
      <c r="B1745" s="51">
        <v>1960</v>
      </c>
      <c r="C1745" s="19" t="s">
        <v>597</v>
      </c>
      <c r="D1745" s="52" t="s">
        <v>599</v>
      </c>
      <c r="E1745" s="52" t="s">
        <v>17</v>
      </c>
      <c r="F1745" s="19" t="s">
        <v>1604</v>
      </c>
    </row>
    <row r="1746" spans="2:6" x14ac:dyDescent="0.2">
      <c r="B1746" s="51"/>
      <c r="C1746" s="41" t="s">
        <v>870</v>
      </c>
      <c r="D1746" s="52"/>
      <c r="E1746" s="52"/>
      <c r="F1746" s="19" t="s">
        <v>991</v>
      </c>
    </row>
    <row r="1747" spans="2:6" x14ac:dyDescent="0.2">
      <c r="B1747" s="51">
        <v>1960</v>
      </c>
      <c r="C1747" s="19" t="s">
        <v>1660</v>
      </c>
      <c r="D1747" s="52" t="s">
        <v>582</v>
      </c>
      <c r="E1747" s="52" t="s">
        <v>5</v>
      </c>
      <c r="F1747" s="19" t="s">
        <v>1604</v>
      </c>
    </row>
    <row r="1748" spans="2:6" x14ac:dyDescent="0.2">
      <c r="B1748" s="51"/>
      <c r="C1748" s="41" t="s">
        <v>591</v>
      </c>
      <c r="D1748" s="52"/>
      <c r="E1748" s="52"/>
      <c r="F1748" s="19" t="s">
        <v>1664</v>
      </c>
    </row>
  </sheetData>
  <sortState ref="I805:W841">
    <sortCondition ref="J805:J841"/>
    <sortCondition ref="I805:I841"/>
  </sortState>
  <mergeCells count="2459">
    <mergeCell ref="B1743:B1744"/>
    <mergeCell ref="D1743:D1744"/>
    <mergeCell ref="E1743:E1744"/>
    <mergeCell ref="B1745:B1746"/>
    <mergeCell ref="D1745:D1746"/>
    <mergeCell ref="E1745:E1746"/>
    <mergeCell ref="B1747:B1748"/>
    <mergeCell ref="D1747:D1748"/>
    <mergeCell ref="E1747:E1748"/>
    <mergeCell ref="B1731:B1732"/>
    <mergeCell ref="D1731:D1732"/>
    <mergeCell ref="E1731:E1732"/>
    <mergeCell ref="B1733:B1734"/>
    <mergeCell ref="D1733:D1734"/>
    <mergeCell ref="E1733:E1734"/>
    <mergeCell ref="B1735:B1736"/>
    <mergeCell ref="D1735:D1736"/>
    <mergeCell ref="E1735:E1736"/>
    <mergeCell ref="B1737:B1738"/>
    <mergeCell ref="D1737:D1738"/>
    <mergeCell ref="E1737:E1738"/>
    <mergeCell ref="B1739:B1740"/>
    <mergeCell ref="D1739:D1740"/>
    <mergeCell ref="E1739:E1740"/>
    <mergeCell ref="B1741:B1742"/>
    <mergeCell ref="D1741:D1742"/>
    <mergeCell ref="E1741:E1742"/>
    <mergeCell ref="B1719:B1720"/>
    <mergeCell ref="D1719:D1720"/>
    <mergeCell ref="E1719:E1720"/>
    <mergeCell ref="B1721:B1722"/>
    <mergeCell ref="D1721:D1722"/>
    <mergeCell ref="E1721:E1722"/>
    <mergeCell ref="B1723:B1724"/>
    <mergeCell ref="D1723:D1724"/>
    <mergeCell ref="E1723:E1724"/>
    <mergeCell ref="B1725:B1726"/>
    <mergeCell ref="D1725:D1726"/>
    <mergeCell ref="E1725:E1726"/>
    <mergeCell ref="B1727:B1728"/>
    <mergeCell ref="D1727:D1728"/>
    <mergeCell ref="E1727:E1728"/>
    <mergeCell ref="B1729:B1730"/>
    <mergeCell ref="D1729:D1730"/>
    <mergeCell ref="E1729:E1730"/>
    <mergeCell ref="B1707:B1708"/>
    <mergeCell ref="D1707:D1708"/>
    <mergeCell ref="E1707:E1708"/>
    <mergeCell ref="B1709:B1710"/>
    <mergeCell ref="D1709:D1710"/>
    <mergeCell ref="E1709:E1710"/>
    <mergeCell ref="B1711:B1712"/>
    <mergeCell ref="D1711:D1712"/>
    <mergeCell ref="E1711:E1712"/>
    <mergeCell ref="B1713:B1714"/>
    <mergeCell ref="D1713:D1714"/>
    <mergeCell ref="E1713:E1714"/>
    <mergeCell ref="B1715:B1716"/>
    <mergeCell ref="D1715:D1716"/>
    <mergeCell ref="E1715:E1716"/>
    <mergeCell ref="B1717:B1718"/>
    <mergeCell ref="D1717:D1718"/>
    <mergeCell ref="E1717:E1718"/>
    <mergeCell ref="B1693:B1694"/>
    <mergeCell ref="D1693:D1694"/>
    <mergeCell ref="E1693:E1694"/>
    <mergeCell ref="B1695:B1696"/>
    <mergeCell ref="D1695:D1696"/>
    <mergeCell ref="E1695:E1696"/>
    <mergeCell ref="B1699:B1700"/>
    <mergeCell ref="D1699:D1700"/>
    <mergeCell ref="E1699:E1700"/>
    <mergeCell ref="B1701:B1702"/>
    <mergeCell ref="D1701:D1702"/>
    <mergeCell ref="E1701:E1702"/>
    <mergeCell ref="B1703:B1704"/>
    <mergeCell ref="D1703:D1704"/>
    <mergeCell ref="E1703:E1704"/>
    <mergeCell ref="B1705:B1706"/>
    <mergeCell ref="D1705:D1706"/>
    <mergeCell ref="E1705:E1706"/>
    <mergeCell ref="B1681:B1682"/>
    <mergeCell ref="D1681:D1682"/>
    <mergeCell ref="E1681:E1682"/>
    <mergeCell ref="B1683:B1684"/>
    <mergeCell ref="D1683:D1684"/>
    <mergeCell ref="E1683:E1684"/>
    <mergeCell ref="B1685:B1686"/>
    <mergeCell ref="D1685:D1686"/>
    <mergeCell ref="E1685:E1686"/>
    <mergeCell ref="B1687:B1688"/>
    <mergeCell ref="D1687:D1688"/>
    <mergeCell ref="E1687:E1688"/>
    <mergeCell ref="B1689:B1690"/>
    <mergeCell ref="D1689:D1690"/>
    <mergeCell ref="E1689:E1690"/>
    <mergeCell ref="B1691:B1692"/>
    <mergeCell ref="D1691:D1692"/>
    <mergeCell ref="E1691:E1692"/>
    <mergeCell ref="B1669:B1670"/>
    <mergeCell ref="D1669:D1670"/>
    <mergeCell ref="E1669:E1670"/>
    <mergeCell ref="B1671:B1672"/>
    <mergeCell ref="D1671:D1672"/>
    <mergeCell ref="E1671:E1672"/>
    <mergeCell ref="B1673:B1674"/>
    <mergeCell ref="D1673:D1674"/>
    <mergeCell ref="E1673:E1674"/>
    <mergeCell ref="B1675:B1676"/>
    <mergeCell ref="D1675:D1676"/>
    <mergeCell ref="E1675:E1676"/>
    <mergeCell ref="B1677:B1678"/>
    <mergeCell ref="D1677:D1678"/>
    <mergeCell ref="E1677:E1678"/>
    <mergeCell ref="B1679:B1680"/>
    <mergeCell ref="D1679:D1680"/>
    <mergeCell ref="E1679:E1680"/>
    <mergeCell ref="B1657:B1658"/>
    <mergeCell ref="D1657:D1658"/>
    <mergeCell ref="E1657:E1658"/>
    <mergeCell ref="B1659:B1660"/>
    <mergeCell ref="D1659:D1660"/>
    <mergeCell ref="E1659:E1660"/>
    <mergeCell ref="B1661:B1662"/>
    <mergeCell ref="D1661:D1662"/>
    <mergeCell ref="E1661:E1662"/>
    <mergeCell ref="B1663:B1664"/>
    <mergeCell ref="D1663:D1664"/>
    <mergeCell ref="E1663:E1664"/>
    <mergeCell ref="B1665:B1666"/>
    <mergeCell ref="D1665:D1666"/>
    <mergeCell ref="E1665:E1666"/>
    <mergeCell ref="B1667:B1668"/>
    <mergeCell ref="D1667:D1668"/>
    <mergeCell ref="E1667:E1668"/>
    <mergeCell ref="B1628:B1629"/>
    <mergeCell ref="D1628:D1629"/>
    <mergeCell ref="E1628:E1629"/>
    <mergeCell ref="B1630:B1631"/>
    <mergeCell ref="D1630:D1631"/>
    <mergeCell ref="E1630:E1631"/>
    <mergeCell ref="B1532:B1533"/>
    <mergeCell ref="D1532:D1533"/>
    <mergeCell ref="E1532:E1533"/>
    <mergeCell ref="B1616:B1617"/>
    <mergeCell ref="D1616:D1617"/>
    <mergeCell ref="E1616:E1617"/>
    <mergeCell ref="B1618:B1619"/>
    <mergeCell ref="D1618:D1619"/>
    <mergeCell ref="E1618:E1619"/>
    <mergeCell ref="B1620:B1621"/>
    <mergeCell ref="D1620:D1621"/>
    <mergeCell ref="E1620:E1621"/>
    <mergeCell ref="B1622:B1623"/>
    <mergeCell ref="D1622:D1623"/>
    <mergeCell ref="E1622:E1623"/>
    <mergeCell ref="B1624:B1625"/>
    <mergeCell ref="D1624:D1625"/>
    <mergeCell ref="E1624:E1625"/>
    <mergeCell ref="B1626:B1627"/>
    <mergeCell ref="D1626:D1627"/>
    <mergeCell ref="E1626:E1627"/>
    <mergeCell ref="E1542:E1543"/>
    <mergeCell ref="B1596:B1597"/>
    <mergeCell ref="D1596:D1597"/>
    <mergeCell ref="E1596:E1597"/>
    <mergeCell ref="B1598:B1599"/>
    <mergeCell ref="D1598:D1599"/>
    <mergeCell ref="E1598:E1599"/>
    <mergeCell ref="B1600:B1601"/>
    <mergeCell ref="D1600:D1601"/>
    <mergeCell ref="E1600:E1601"/>
    <mergeCell ref="B1602:B1603"/>
    <mergeCell ref="D1602:D1603"/>
    <mergeCell ref="E1602:E1603"/>
    <mergeCell ref="B1606:B1607"/>
    <mergeCell ref="D1606:D1607"/>
    <mergeCell ref="E1606:E1607"/>
    <mergeCell ref="B1560:B1561"/>
    <mergeCell ref="D1560:D1561"/>
    <mergeCell ref="E1560:E1561"/>
    <mergeCell ref="B1562:B1563"/>
    <mergeCell ref="D1562:D1563"/>
    <mergeCell ref="E1562:E1563"/>
    <mergeCell ref="B1564:B1565"/>
    <mergeCell ref="D1564:D1565"/>
    <mergeCell ref="E1564:E1565"/>
    <mergeCell ref="B1590:B1591"/>
    <mergeCell ref="D1590:D1591"/>
    <mergeCell ref="E1590:E1591"/>
    <mergeCell ref="B1592:B1593"/>
    <mergeCell ref="D1592:D1593"/>
    <mergeCell ref="E1592:E1593"/>
    <mergeCell ref="B1594:B1595"/>
    <mergeCell ref="B1574:B1575"/>
    <mergeCell ref="D1574:D1575"/>
    <mergeCell ref="E1574:E1575"/>
    <mergeCell ref="B1576:B1577"/>
    <mergeCell ref="D1576:D1577"/>
    <mergeCell ref="B1514:B1515"/>
    <mergeCell ref="D1514:D1515"/>
    <mergeCell ref="E1514:E1515"/>
    <mergeCell ref="B1506:B1507"/>
    <mergeCell ref="D1506:D1507"/>
    <mergeCell ref="E1506:E1507"/>
    <mergeCell ref="B1508:B1509"/>
    <mergeCell ref="D1508:D1509"/>
    <mergeCell ref="E1508:E1509"/>
    <mergeCell ref="B1510:B1511"/>
    <mergeCell ref="D1510:D1511"/>
    <mergeCell ref="E1510:E1511"/>
    <mergeCell ref="B1512:B1513"/>
    <mergeCell ref="D1512:D1513"/>
    <mergeCell ref="E1512:E1513"/>
    <mergeCell ref="B1496:B1497"/>
    <mergeCell ref="E1504:E1505"/>
    <mergeCell ref="D1504:D1505"/>
    <mergeCell ref="B1504:B1505"/>
    <mergeCell ref="E1502:E1503"/>
    <mergeCell ref="D1502:D1503"/>
    <mergeCell ref="B1502:B1503"/>
    <mergeCell ref="E1500:E1501"/>
    <mergeCell ref="D1500:D1501"/>
    <mergeCell ref="B1500:B1501"/>
    <mergeCell ref="E1498:E1499"/>
    <mergeCell ref="D1498:D1499"/>
    <mergeCell ref="B1498:B1499"/>
    <mergeCell ref="E1496:E1497"/>
    <mergeCell ref="D1496:D1497"/>
    <mergeCell ref="B1494:B1495"/>
    <mergeCell ref="D1494:D1495"/>
    <mergeCell ref="E1494:E1495"/>
    <mergeCell ref="B1482:B1483"/>
    <mergeCell ref="D1482:D1483"/>
    <mergeCell ref="E1482:E1483"/>
    <mergeCell ref="B1484:B1485"/>
    <mergeCell ref="D1484:D1485"/>
    <mergeCell ref="E1484:E1485"/>
    <mergeCell ref="B1486:B1487"/>
    <mergeCell ref="D1486:D1487"/>
    <mergeCell ref="E1486:E1487"/>
    <mergeCell ref="B1488:B1489"/>
    <mergeCell ref="D1488:D1489"/>
    <mergeCell ref="E1488:E1489"/>
    <mergeCell ref="B1490:B1491"/>
    <mergeCell ref="D1490:D1491"/>
    <mergeCell ref="E1490:E1491"/>
    <mergeCell ref="B1492:B1493"/>
    <mergeCell ref="D1492:D1493"/>
    <mergeCell ref="E1492:E1493"/>
    <mergeCell ref="B1470:B1471"/>
    <mergeCell ref="D1470:D1471"/>
    <mergeCell ref="E1470:E1471"/>
    <mergeCell ref="B1472:B1473"/>
    <mergeCell ref="D1472:D1473"/>
    <mergeCell ref="E1472:E1473"/>
    <mergeCell ref="B1474:B1475"/>
    <mergeCell ref="D1474:D1475"/>
    <mergeCell ref="E1474:E1475"/>
    <mergeCell ref="B1476:B1477"/>
    <mergeCell ref="D1476:D1477"/>
    <mergeCell ref="E1476:E1477"/>
    <mergeCell ref="B1478:B1479"/>
    <mergeCell ref="D1478:D1479"/>
    <mergeCell ref="E1478:E1479"/>
    <mergeCell ref="B1480:B1481"/>
    <mergeCell ref="D1480:D1481"/>
    <mergeCell ref="E1480:E1481"/>
    <mergeCell ref="B1458:B1459"/>
    <mergeCell ref="D1458:D1459"/>
    <mergeCell ref="E1458:E1459"/>
    <mergeCell ref="B1460:B1461"/>
    <mergeCell ref="D1460:D1461"/>
    <mergeCell ref="E1460:E1461"/>
    <mergeCell ref="B1462:B1463"/>
    <mergeCell ref="D1462:D1463"/>
    <mergeCell ref="E1462:E1463"/>
    <mergeCell ref="B1464:B1465"/>
    <mergeCell ref="D1464:D1465"/>
    <mergeCell ref="E1464:E1465"/>
    <mergeCell ref="B1466:B1467"/>
    <mergeCell ref="D1466:D1467"/>
    <mergeCell ref="E1466:E1467"/>
    <mergeCell ref="B1468:B1469"/>
    <mergeCell ref="D1468:D1469"/>
    <mergeCell ref="E1468:E1469"/>
    <mergeCell ref="B1446:B1447"/>
    <mergeCell ref="D1446:D1447"/>
    <mergeCell ref="E1446:E1447"/>
    <mergeCell ref="B1448:B1449"/>
    <mergeCell ref="D1448:D1449"/>
    <mergeCell ref="E1448:E1449"/>
    <mergeCell ref="B1450:B1451"/>
    <mergeCell ref="D1450:D1451"/>
    <mergeCell ref="E1450:E1451"/>
    <mergeCell ref="B1452:B1453"/>
    <mergeCell ref="D1452:D1453"/>
    <mergeCell ref="E1452:E1453"/>
    <mergeCell ref="B1454:B1455"/>
    <mergeCell ref="D1454:D1455"/>
    <mergeCell ref="E1454:E1455"/>
    <mergeCell ref="B1456:B1457"/>
    <mergeCell ref="D1456:D1457"/>
    <mergeCell ref="E1456:E1457"/>
    <mergeCell ref="B1432:B1433"/>
    <mergeCell ref="D1432:D1433"/>
    <mergeCell ref="E1432:E1433"/>
    <mergeCell ref="B1434:B1435"/>
    <mergeCell ref="D1434:D1435"/>
    <mergeCell ref="E1434:E1435"/>
    <mergeCell ref="B1436:B1437"/>
    <mergeCell ref="D1436:D1437"/>
    <mergeCell ref="E1436:E1437"/>
    <mergeCell ref="B1438:B1439"/>
    <mergeCell ref="D1438:D1439"/>
    <mergeCell ref="E1438:E1439"/>
    <mergeCell ref="B1442:B1443"/>
    <mergeCell ref="D1442:D1443"/>
    <mergeCell ref="E1442:E1443"/>
    <mergeCell ref="B1444:B1445"/>
    <mergeCell ref="D1444:D1445"/>
    <mergeCell ref="E1444:E1445"/>
    <mergeCell ref="B1420:B1421"/>
    <mergeCell ref="D1420:D1421"/>
    <mergeCell ref="E1420:E1421"/>
    <mergeCell ref="B1422:B1423"/>
    <mergeCell ref="D1422:D1423"/>
    <mergeCell ref="E1422:E1423"/>
    <mergeCell ref="B1424:B1425"/>
    <mergeCell ref="D1424:D1425"/>
    <mergeCell ref="E1424:E1425"/>
    <mergeCell ref="B1426:B1427"/>
    <mergeCell ref="D1426:D1427"/>
    <mergeCell ref="E1426:E1427"/>
    <mergeCell ref="B1428:B1429"/>
    <mergeCell ref="D1428:D1429"/>
    <mergeCell ref="E1428:E1429"/>
    <mergeCell ref="B1430:B1431"/>
    <mergeCell ref="D1430:D1431"/>
    <mergeCell ref="E1430:E1431"/>
    <mergeCell ref="B1408:B1409"/>
    <mergeCell ref="D1408:D1409"/>
    <mergeCell ref="E1408:E1409"/>
    <mergeCell ref="B1410:B1411"/>
    <mergeCell ref="D1410:D1411"/>
    <mergeCell ref="E1410:E1411"/>
    <mergeCell ref="B1412:B1413"/>
    <mergeCell ref="D1412:D1413"/>
    <mergeCell ref="E1412:E1413"/>
    <mergeCell ref="B1414:B1415"/>
    <mergeCell ref="D1414:D1415"/>
    <mergeCell ref="E1414:E1415"/>
    <mergeCell ref="B1416:B1417"/>
    <mergeCell ref="D1416:D1417"/>
    <mergeCell ref="E1416:E1417"/>
    <mergeCell ref="B1418:B1419"/>
    <mergeCell ref="D1418:D1419"/>
    <mergeCell ref="E1418:E1419"/>
    <mergeCell ref="B1402:B1403"/>
    <mergeCell ref="D1402:D1403"/>
    <mergeCell ref="E1402:E1403"/>
    <mergeCell ref="B1404:B1405"/>
    <mergeCell ref="D1404:D1405"/>
    <mergeCell ref="E1404:E1405"/>
    <mergeCell ref="B1406:B1407"/>
    <mergeCell ref="D1406:D1407"/>
    <mergeCell ref="E1406:E1407"/>
    <mergeCell ref="B746:B747"/>
    <mergeCell ref="B748:B749"/>
    <mergeCell ref="B750:B751"/>
    <mergeCell ref="B752:B753"/>
    <mergeCell ref="B754:B755"/>
    <mergeCell ref="B756:B757"/>
    <mergeCell ref="D756:D757"/>
    <mergeCell ref="D754:D755"/>
    <mergeCell ref="E754:E755"/>
    <mergeCell ref="D752:D753"/>
    <mergeCell ref="E752:E753"/>
    <mergeCell ref="D750:D751"/>
    <mergeCell ref="E750:E751"/>
    <mergeCell ref="D748:D749"/>
    <mergeCell ref="E1320:E1321"/>
    <mergeCell ref="B1322:B1323"/>
    <mergeCell ref="D1322:D1323"/>
    <mergeCell ref="E1322:E1323"/>
    <mergeCell ref="B1313:B1314"/>
    <mergeCell ref="D1313:D1314"/>
    <mergeCell ref="E1313:E1314"/>
    <mergeCell ref="B1318:B1319"/>
    <mergeCell ref="D1318:D1319"/>
    <mergeCell ref="D153:D154"/>
    <mergeCell ref="B139:B140"/>
    <mergeCell ref="D139:D140"/>
    <mergeCell ref="B175:B176"/>
    <mergeCell ref="D175:D176"/>
    <mergeCell ref="E175:E176"/>
    <mergeCell ref="B177:B178"/>
    <mergeCell ref="D177:D178"/>
    <mergeCell ref="E177:E178"/>
    <mergeCell ref="B155:B156"/>
    <mergeCell ref="D155:D156"/>
    <mergeCell ref="E155:E156"/>
    <mergeCell ref="E139:E140"/>
    <mergeCell ref="B141:B142"/>
    <mergeCell ref="D141:D142"/>
    <mergeCell ref="E141:E142"/>
    <mergeCell ref="B143:B144"/>
    <mergeCell ref="D143:D144"/>
    <mergeCell ref="B171:B172"/>
    <mergeCell ref="D171:D172"/>
    <mergeCell ref="E171:E172"/>
    <mergeCell ref="B173:B174"/>
    <mergeCell ref="D173:D174"/>
    <mergeCell ref="E173:E174"/>
    <mergeCell ref="B167:B168"/>
    <mergeCell ref="D167:D168"/>
    <mergeCell ref="E167:E168"/>
    <mergeCell ref="B169:B170"/>
    <mergeCell ref="D169:D170"/>
    <mergeCell ref="E169:E170"/>
    <mergeCell ref="B163:B164"/>
    <mergeCell ref="D163:D164"/>
    <mergeCell ref="B123:B124"/>
    <mergeCell ref="D123:D124"/>
    <mergeCell ref="E123:E124"/>
    <mergeCell ref="B125:B126"/>
    <mergeCell ref="D125:D126"/>
    <mergeCell ref="E125:E126"/>
    <mergeCell ref="B127:B128"/>
    <mergeCell ref="D127:D128"/>
    <mergeCell ref="E127:E128"/>
    <mergeCell ref="E748:E749"/>
    <mergeCell ref="D746:D747"/>
    <mergeCell ref="E746:E747"/>
    <mergeCell ref="B147:B148"/>
    <mergeCell ref="D147:D148"/>
    <mergeCell ref="E147:E148"/>
    <mergeCell ref="B149:B150"/>
    <mergeCell ref="D149:D150"/>
    <mergeCell ref="E149:E150"/>
    <mergeCell ref="B151:B152"/>
    <mergeCell ref="D151:D152"/>
    <mergeCell ref="E151:E152"/>
    <mergeCell ref="E135:E136"/>
    <mergeCell ref="B137:B138"/>
    <mergeCell ref="D137:D138"/>
    <mergeCell ref="E137:E138"/>
    <mergeCell ref="E131:E132"/>
    <mergeCell ref="B133:B134"/>
    <mergeCell ref="D133:D134"/>
    <mergeCell ref="E133:E134"/>
    <mergeCell ref="B135:B136"/>
    <mergeCell ref="D135:D136"/>
    <mergeCell ref="B153:B154"/>
    <mergeCell ref="D109:D110"/>
    <mergeCell ref="E109:E110"/>
    <mergeCell ref="B111:B112"/>
    <mergeCell ref="D111:D112"/>
    <mergeCell ref="E111:E112"/>
    <mergeCell ref="B113:B114"/>
    <mergeCell ref="D113:D114"/>
    <mergeCell ref="E113:E114"/>
    <mergeCell ref="B117:B118"/>
    <mergeCell ref="D117:D118"/>
    <mergeCell ref="E117:E118"/>
    <mergeCell ref="B119:B120"/>
    <mergeCell ref="D119:D120"/>
    <mergeCell ref="E119:E120"/>
    <mergeCell ref="B121:B122"/>
    <mergeCell ref="D121:D122"/>
    <mergeCell ref="E121:E122"/>
    <mergeCell ref="B95:B96"/>
    <mergeCell ref="D95:D96"/>
    <mergeCell ref="E95:E96"/>
    <mergeCell ref="B97:B98"/>
    <mergeCell ref="D97:D98"/>
    <mergeCell ref="E97:E98"/>
    <mergeCell ref="B99:B100"/>
    <mergeCell ref="D99:D100"/>
    <mergeCell ref="E99:E100"/>
    <mergeCell ref="B101:B102"/>
    <mergeCell ref="D101:D102"/>
    <mergeCell ref="E101:E102"/>
    <mergeCell ref="B129:B130"/>
    <mergeCell ref="D129:D130"/>
    <mergeCell ref="E129:E130"/>
    <mergeCell ref="E153:E154"/>
    <mergeCell ref="B131:B132"/>
    <mergeCell ref="D131:D132"/>
    <mergeCell ref="E143:E144"/>
    <mergeCell ref="B145:B146"/>
    <mergeCell ref="D145:D146"/>
    <mergeCell ref="E145:E146"/>
    <mergeCell ref="B103:B104"/>
    <mergeCell ref="D103:D104"/>
    <mergeCell ref="E103:E104"/>
    <mergeCell ref="B105:B106"/>
    <mergeCell ref="D105:D106"/>
    <mergeCell ref="E105:E106"/>
    <mergeCell ref="B107:B108"/>
    <mergeCell ref="D107:D108"/>
    <mergeCell ref="E107:E108"/>
    <mergeCell ref="B109:B110"/>
    <mergeCell ref="B83:B84"/>
    <mergeCell ref="D83:D84"/>
    <mergeCell ref="E83:E84"/>
    <mergeCell ref="B85:B86"/>
    <mergeCell ref="D85:D86"/>
    <mergeCell ref="E85:E86"/>
    <mergeCell ref="B87:B88"/>
    <mergeCell ref="D87:D88"/>
    <mergeCell ref="E87:E88"/>
    <mergeCell ref="B89:B90"/>
    <mergeCell ref="D89:D90"/>
    <mergeCell ref="E89:E90"/>
    <mergeCell ref="B91:B92"/>
    <mergeCell ref="D91:D92"/>
    <mergeCell ref="E91:E92"/>
    <mergeCell ref="B93:B94"/>
    <mergeCell ref="D93:D94"/>
    <mergeCell ref="E93:E94"/>
    <mergeCell ref="B73:B74"/>
    <mergeCell ref="D73:D74"/>
    <mergeCell ref="E73:E74"/>
    <mergeCell ref="B75:B76"/>
    <mergeCell ref="D75:D76"/>
    <mergeCell ref="E75:E76"/>
    <mergeCell ref="B47:B48"/>
    <mergeCell ref="E47:E48"/>
    <mergeCell ref="D47:D48"/>
    <mergeCell ref="D1187:D1188"/>
    <mergeCell ref="E1187:E1188"/>
    <mergeCell ref="D1185:D1186"/>
    <mergeCell ref="E1185:E1186"/>
    <mergeCell ref="B53:B54"/>
    <mergeCell ref="D53:D54"/>
    <mergeCell ref="E53:E54"/>
    <mergeCell ref="B55:B56"/>
    <mergeCell ref="D55:D56"/>
    <mergeCell ref="E55:E56"/>
    <mergeCell ref="B57:B58"/>
    <mergeCell ref="D57:D58"/>
    <mergeCell ref="E57:E58"/>
    <mergeCell ref="B59:B60"/>
    <mergeCell ref="B179:B180"/>
    <mergeCell ref="D179:D180"/>
    <mergeCell ref="E179:E180"/>
    <mergeCell ref="B79:B80"/>
    <mergeCell ref="D79:D80"/>
    <mergeCell ref="E79:E80"/>
    <mergeCell ref="B81:B82"/>
    <mergeCell ref="D81:D82"/>
    <mergeCell ref="E81:E82"/>
    <mergeCell ref="B43:B44"/>
    <mergeCell ref="D43:D44"/>
    <mergeCell ref="E43:E44"/>
    <mergeCell ref="B45:B46"/>
    <mergeCell ref="D45:D46"/>
    <mergeCell ref="E45:E46"/>
    <mergeCell ref="B49:B50"/>
    <mergeCell ref="D49:D50"/>
    <mergeCell ref="E49:E50"/>
    <mergeCell ref="B51:B52"/>
    <mergeCell ref="D51:D52"/>
    <mergeCell ref="E51:E52"/>
    <mergeCell ref="B69:B70"/>
    <mergeCell ref="D69:D70"/>
    <mergeCell ref="E69:E70"/>
    <mergeCell ref="B71:B72"/>
    <mergeCell ref="D71:D72"/>
    <mergeCell ref="E71:E72"/>
    <mergeCell ref="E163:E164"/>
    <mergeCell ref="B165:B166"/>
    <mergeCell ref="D165:D166"/>
    <mergeCell ref="E165:E166"/>
    <mergeCell ref="B159:B160"/>
    <mergeCell ref="D159:D160"/>
    <mergeCell ref="E159:E160"/>
    <mergeCell ref="B161:B162"/>
    <mergeCell ref="D161:D162"/>
    <mergeCell ref="E161:E162"/>
    <mergeCell ref="B33:B34"/>
    <mergeCell ref="D33:D34"/>
    <mergeCell ref="E33:E34"/>
    <mergeCell ref="B35:B36"/>
    <mergeCell ref="D35:D36"/>
    <mergeCell ref="E35:E36"/>
    <mergeCell ref="D59:D60"/>
    <mergeCell ref="E59:E60"/>
    <mergeCell ref="B61:B62"/>
    <mergeCell ref="D61:D62"/>
    <mergeCell ref="E61:E62"/>
    <mergeCell ref="B63:B64"/>
    <mergeCell ref="D63:D64"/>
    <mergeCell ref="E63:E64"/>
    <mergeCell ref="B65:B66"/>
    <mergeCell ref="D65:D66"/>
    <mergeCell ref="E65:E66"/>
    <mergeCell ref="B67:B68"/>
    <mergeCell ref="D67:D68"/>
    <mergeCell ref="E67:E68"/>
    <mergeCell ref="B39:B40"/>
    <mergeCell ref="D39:D40"/>
    <mergeCell ref="E39:E40"/>
    <mergeCell ref="B41:B42"/>
    <mergeCell ref="D41:D42"/>
    <mergeCell ref="E41:E42"/>
    <mergeCell ref="B29:B30"/>
    <mergeCell ref="D29:D30"/>
    <mergeCell ref="E29:E30"/>
    <mergeCell ref="B31:B32"/>
    <mergeCell ref="D31:D32"/>
    <mergeCell ref="E31:E32"/>
    <mergeCell ref="B25:B26"/>
    <mergeCell ref="D25:D26"/>
    <mergeCell ref="E25:E26"/>
    <mergeCell ref="B27:B28"/>
    <mergeCell ref="D27:D28"/>
    <mergeCell ref="E27:E28"/>
    <mergeCell ref="B21:B22"/>
    <mergeCell ref="D21:D22"/>
    <mergeCell ref="E21:E22"/>
    <mergeCell ref="B23:B24"/>
    <mergeCell ref="D23:D24"/>
    <mergeCell ref="E23:E24"/>
    <mergeCell ref="B17:B18"/>
    <mergeCell ref="D17:D18"/>
    <mergeCell ref="E17:E18"/>
    <mergeCell ref="B19:B20"/>
    <mergeCell ref="D19:D20"/>
    <mergeCell ref="E19:E20"/>
    <mergeCell ref="B13:B14"/>
    <mergeCell ref="D13:D14"/>
    <mergeCell ref="E13:E14"/>
    <mergeCell ref="B15:B16"/>
    <mergeCell ref="D15:D16"/>
    <mergeCell ref="E15:E16"/>
    <mergeCell ref="B9:B10"/>
    <mergeCell ref="D9:D10"/>
    <mergeCell ref="E9:E10"/>
    <mergeCell ref="B11:B12"/>
    <mergeCell ref="D11:D12"/>
    <mergeCell ref="E11:E12"/>
    <mergeCell ref="B5:B6"/>
    <mergeCell ref="D5:D6"/>
    <mergeCell ref="E5:E6"/>
    <mergeCell ref="B7:B8"/>
    <mergeCell ref="D7:D8"/>
    <mergeCell ref="E7:E8"/>
    <mergeCell ref="B1336:B1337"/>
    <mergeCell ref="D1336:D1337"/>
    <mergeCell ref="E1336:E1337"/>
    <mergeCell ref="B1338:B1339"/>
    <mergeCell ref="D1338:D1339"/>
    <mergeCell ref="E1338:E1339"/>
    <mergeCell ref="B1332:B1333"/>
    <mergeCell ref="D1332:D1333"/>
    <mergeCell ref="E1332:E1333"/>
    <mergeCell ref="B1334:B1335"/>
    <mergeCell ref="D1334:D1335"/>
    <mergeCell ref="E1334:E1335"/>
    <mergeCell ref="B1328:B1329"/>
    <mergeCell ref="D1328:D1329"/>
    <mergeCell ref="E1328:E1329"/>
    <mergeCell ref="B1330:B1331"/>
    <mergeCell ref="D1330:D1331"/>
    <mergeCell ref="E1330:E1331"/>
    <mergeCell ref="B1324:B1325"/>
    <mergeCell ref="D1324:D1325"/>
    <mergeCell ref="E1324:E1325"/>
    <mergeCell ref="B1326:B1327"/>
    <mergeCell ref="D1326:D1327"/>
    <mergeCell ref="E1326:E1327"/>
    <mergeCell ref="B1320:B1321"/>
    <mergeCell ref="D1320:D1321"/>
    <mergeCell ref="E1318:E1319"/>
    <mergeCell ref="B1309:B1310"/>
    <mergeCell ref="D1309:D1310"/>
    <mergeCell ref="E1309:E1310"/>
    <mergeCell ref="B1311:B1312"/>
    <mergeCell ref="D1311:D1312"/>
    <mergeCell ref="E1311:E1312"/>
    <mergeCell ref="B1305:B1306"/>
    <mergeCell ref="D1305:D1306"/>
    <mergeCell ref="E1305:E1306"/>
    <mergeCell ref="B1307:B1308"/>
    <mergeCell ref="D1307:D1308"/>
    <mergeCell ref="E1307:E1308"/>
    <mergeCell ref="B1301:B1302"/>
    <mergeCell ref="D1301:D1302"/>
    <mergeCell ref="E1301:E1302"/>
    <mergeCell ref="B1303:B1304"/>
    <mergeCell ref="D1303:D1304"/>
    <mergeCell ref="E1303:E1304"/>
    <mergeCell ref="B1297:B1298"/>
    <mergeCell ref="D1297:D1298"/>
    <mergeCell ref="E1297:E1298"/>
    <mergeCell ref="B1299:B1300"/>
    <mergeCell ref="D1299:D1300"/>
    <mergeCell ref="E1299:E1300"/>
    <mergeCell ref="B1290:B1291"/>
    <mergeCell ref="D1290:D1291"/>
    <mergeCell ref="E1290:E1291"/>
    <mergeCell ref="B1295:B1296"/>
    <mergeCell ref="D1295:D1296"/>
    <mergeCell ref="E1295:E1296"/>
    <mergeCell ref="B1286:B1287"/>
    <mergeCell ref="D1286:D1287"/>
    <mergeCell ref="E1286:E1287"/>
    <mergeCell ref="B1288:B1289"/>
    <mergeCell ref="D1288:D1289"/>
    <mergeCell ref="E1288:E1289"/>
    <mergeCell ref="B1282:B1283"/>
    <mergeCell ref="D1282:D1283"/>
    <mergeCell ref="E1282:E1283"/>
    <mergeCell ref="B1284:B1285"/>
    <mergeCell ref="D1284:D1285"/>
    <mergeCell ref="E1284:E1285"/>
    <mergeCell ref="B1278:B1279"/>
    <mergeCell ref="D1278:D1279"/>
    <mergeCell ref="E1278:E1279"/>
    <mergeCell ref="B1280:B1281"/>
    <mergeCell ref="D1280:D1281"/>
    <mergeCell ref="E1280:E1281"/>
    <mergeCell ref="E1258:E1259"/>
    <mergeCell ref="B1260:B1261"/>
    <mergeCell ref="D1260:D1261"/>
    <mergeCell ref="E1260:E1261"/>
    <mergeCell ref="B1256:B1257"/>
    <mergeCell ref="D1256:D1257"/>
    <mergeCell ref="E1256:E1257"/>
    <mergeCell ref="B1274:B1275"/>
    <mergeCell ref="D1274:D1275"/>
    <mergeCell ref="E1274:E1275"/>
    <mergeCell ref="B1276:B1277"/>
    <mergeCell ref="D1276:D1277"/>
    <mergeCell ref="E1276:E1277"/>
    <mergeCell ref="B1270:B1271"/>
    <mergeCell ref="D1270:D1271"/>
    <mergeCell ref="E1270:E1271"/>
    <mergeCell ref="B1272:B1273"/>
    <mergeCell ref="D1272:D1273"/>
    <mergeCell ref="E1272:E1273"/>
    <mergeCell ref="B1266:B1267"/>
    <mergeCell ref="D1266:D1267"/>
    <mergeCell ref="E1266:E1267"/>
    <mergeCell ref="B1268:B1269"/>
    <mergeCell ref="D1268:D1269"/>
    <mergeCell ref="E1268:E1269"/>
    <mergeCell ref="B1083:B1084"/>
    <mergeCell ref="D1083:D1084"/>
    <mergeCell ref="E1083:E1084"/>
    <mergeCell ref="B1085:B1086"/>
    <mergeCell ref="D1085:D1086"/>
    <mergeCell ref="E1085:E1086"/>
    <mergeCell ref="B1079:B1080"/>
    <mergeCell ref="D1079:D1080"/>
    <mergeCell ref="E1079:E1080"/>
    <mergeCell ref="B1081:B1082"/>
    <mergeCell ref="D1081:D1082"/>
    <mergeCell ref="E1081:E1082"/>
    <mergeCell ref="B1237:B1238"/>
    <mergeCell ref="D1237:D1238"/>
    <mergeCell ref="E1237:E1238"/>
    <mergeCell ref="B1231:B1232"/>
    <mergeCell ref="D1231:D1232"/>
    <mergeCell ref="E1231:E1232"/>
    <mergeCell ref="B1233:B1234"/>
    <mergeCell ref="D1233:D1234"/>
    <mergeCell ref="E1233:E1234"/>
    <mergeCell ref="B1227:B1228"/>
    <mergeCell ref="D1227:D1228"/>
    <mergeCell ref="E1227:E1228"/>
    <mergeCell ref="B1229:B1230"/>
    <mergeCell ref="D1229:D1230"/>
    <mergeCell ref="E1229:E1230"/>
    <mergeCell ref="B1223:B1224"/>
    <mergeCell ref="D1223:D1224"/>
    <mergeCell ref="E1223:E1224"/>
    <mergeCell ref="B1225:B1226"/>
    <mergeCell ref="D1225:D1226"/>
    <mergeCell ref="B1075:B1076"/>
    <mergeCell ref="D1075:D1076"/>
    <mergeCell ref="E1075:E1076"/>
    <mergeCell ref="B1077:B1078"/>
    <mergeCell ref="D1077:D1078"/>
    <mergeCell ref="E1077:E1078"/>
    <mergeCell ref="B1071:B1072"/>
    <mergeCell ref="D1071:D1072"/>
    <mergeCell ref="E1071:E1072"/>
    <mergeCell ref="B1073:B1074"/>
    <mergeCell ref="D1073:D1074"/>
    <mergeCell ref="E1073:E1074"/>
    <mergeCell ref="E1225:E1226"/>
    <mergeCell ref="B1219:B1220"/>
    <mergeCell ref="D1219:D1220"/>
    <mergeCell ref="E1219:E1220"/>
    <mergeCell ref="B1221:B1222"/>
    <mergeCell ref="D1221:D1222"/>
    <mergeCell ref="E1221:E1222"/>
    <mergeCell ref="B1215:B1216"/>
    <mergeCell ref="D1215:D1216"/>
    <mergeCell ref="E1215:E1216"/>
    <mergeCell ref="B1217:B1218"/>
    <mergeCell ref="D1217:D1218"/>
    <mergeCell ref="E1217:E1218"/>
    <mergeCell ref="B1211:B1212"/>
    <mergeCell ref="D1211:D1212"/>
    <mergeCell ref="B1064:B1065"/>
    <mergeCell ref="D1064:D1065"/>
    <mergeCell ref="E1064:E1065"/>
    <mergeCell ref="B1069:B1070"/>
    <mergeCell ref="D1069:D1070"/>
    <mergeCell ref="E1069:E1070"/>
    <mergeCell ref="B1060:B1061"/>
    <mergeCell ref="D1060:D1061"/>
    <mergeCell ref="E1060:E1061"/>
    <mergeCell ref="B1062:B1063"/>
    <mergeCell ref="D1062:D1063"/>
    <mergeCell ref="E1062:E1063"/>
    <mergeCell ref="B1056:B1057"/>
    <mergeCell ref="D1056:D1057"/>
    <mergeCell ref="E1056:E1057"/>
    <mergeCell ref="B1058:B1059"/>
    <mergeCell ref="D1058:D1059"/>
    <mergeCell ref="E1058:E1059"/>
    <mergeCell ref="B1052:B1053"/>
    <mergeCell ref="D1052:D1053"/>
    <mergeCell ref="E1052:E1053"/>
    <mergeCell ref="B1054:B1055"/>
    <mergeCell ref="D1054:D1055"/>
    <mergeCell ref="E1054:E1055"/>
    <mergeCell ref="B1048:B1049"/>
    <mergeCell ref="D1048:D1049"/>
    <mergeCell ref="E1048:E1049"/>
    <mergeCell ref="B1050:B1051"/>
    <mergeCell ref="D1050:D1051"/>
    <mergeCell ref="E1050:E1051"/>
    <mergeCell ref="B1044:B1045"/>
    <mergeCell ref="D1044:D1045"/>
    <mergeCell ref="E1044:E1045"/>
    <mergeCell ref="B1046:B1047"/>
    <mergeCell ref="D1046:D1047"/>
    <mergeCell ref="E1046:E1047"/>
    <mergeCell ref="B1040:B1041"/>
    <mergeCell ref="D1040:D1041"/>
    <mergeCell ref="E1040:E1041"/>
    <mergeCell ref="B1042:B1043"/>
    <mergeCell ref="D1042:D1043"/>
    <mergeCell ref="E1042:E1043"/>
    <mergeCell ref="B1036:B1037"/>
    <mergeCell ref="D1036:D1037"/>
    <mergeCell ref="E1036:E1037"/>
    <mergeCell ref="B1038:B1039"/>
    <mergeCell ref="D1038:D1039"/>
    <mergeCell ref="E1038:E1039"/>
    <mergeCell ref="B1032:B1033"/>
    <mergeCell ref="D1032:D1033"/>
    <mergeCell ref="E1032:E1033"/>
    <mergeCell ref="B1034:B1035"/>
    <mergeCell ref="D1034:D1035"/>
    <mergeCell ref="E1034:E1035"/>
    <mergeCell ref="B1028:B1029"/>
    <mergeCell ref="D1028:D1029"/>
    <mergeCell ref="E1028:E1029"/>
    <mergeCell ref="B1030:B1031"/>
    <mergeCell ref="D1030:D1031"/>
    <mergeCell ref="E1030:E1031"/>
    <mergeCell ref="B1024:B1025"/>
    <mergeCell ref="D1024:D1025"/>
    <mergeCell ref="E1024:E1025"/>
    <mergeCell ref="B1026:B1027"/>
    <mergeCell ref="D1026:D1027"/>
    <mergeCell ref="E1026:E1027"/>
    <mergeCell ref="B1020:B1021"/>
    <mergeCell ref="D1020:D1021"/>
    <mergeCell ref="E1020:E1021"/>
    <mergeCell ref="B1022:B1023"/>
    <mergeCell ref="D1022:D1023"/>
    <mergeCell ref="E1022:E1023"/>
    <mergeCell ref="B1016:B1017"/>
    <mergeCell ref="D1016:D1017"/>
    <mergeCell ref="E1016:E1017"/>
    <mergeCell ref="B1018:B1019"/>
    <mergeCell ref="D1018:D1019"/>
    <mergeCell ref="E1018:E1019"/>
    <mergeCell ref="B1012:B1013"/>
    <mergeCell ref="D1012:D1013"/>
    <mergeCell ref="E1012:E1013"/>
    <mergeCell ref="B1014:B1015"/>
    <mergeCell ref="D1014:D1015"/>
    <mergeCell ref="E1014:E1015"/>
    <mergeCell ref="B1005:B1006"/>
    <mergeCell ref="D1005:D1006"/>
    <mergeCell ref="E1005:E1006"/>
    <mergeCell ref="B1007:B1008"/>
    <mergeCell ref="D1007:D1008"/>
    <mergeCell ref="E1007:E1008"/>
    <mergeCell ref="B1001:B1002"/>
    <mergeCell ref="D1001:D1002"/>
    <mergeCell ref="E1001:E1002"/>
    <mergeCell ref="B1003:B1004"/>
    <mergeCell ref="D1003:D1004"/>
    <mergeCell ref="E1003:E1004"/>
    <mergeCell ref="D983:D984"/>
    <mergeCell ref="E983:E984"/>
    <mergeCell ref="B977:B978"/>
    <mergeCell ref="D977:D978"/>
    <mergeCell ref="E977:E978"/>
    <mergeCell ref="B979:B980"/>
    <mergeCell ref="D979:D980"/>
    <mergeCell ref="E979:E980"/>
    <mergeCell ref="B997:B998"/>
    <mergeCell ref="D997:D998"/>
    <mergeCell ref="E997:E998"/>
    <mergeCell ref="B999:B1000"/>
    <mergeCell ref="D999:D1000"/>
    <mergeCell ref="E999:E1000"/>
    <mergeCell ref="B993:B994"/>
    <mergeCell ref="D993:D994"/>
    <mergeCell ref="E993:E994"/>
    <mergeCell ref="B995:B996"/>
    <mergeCell ref="D995:D996"/>
    <mergeCell ref="E995:E996"/>
    <mergeCell ref="B989:B990"/>
    <mergeCell ref="D989:D990"/>
    <mergeCell ref="E989:E990"/>
    <mergeCell ref="B991:B992"/>
    <mergeCell ref="D991:D992"/>
    <mergeCell ref="E991:E992"/>
    <mergeCell ref="B971:B972"/>
    <mergeCell ref="D971:D972"/>
    <mergeCell ref="E971:E972"/>
    <mergeCell ref="B1243:B1244"/>
    <mergeCell ref="D1243:D1244"/>
    <mergeCell ref="E1243:E1244"/>
    <mergeCell ref="B961:B962"/>
    <mergeCell ref="D961:D962"/>
    <mergeCell ref="E961:E962"/>
    <mergeCell ref="B963:B964"/>
    <mergeCell ref="D963:D964"/>
    <mergeCell ref="E963:E964"/>
    <mergeCell ref="B965:B966"/>
    <mergeCell ref="B1239:B1240"/>
    <mergeCell ref="D1239:D1240"/>
    <mergeCell ref="E1239:E1240"/>
    <mergeCell ref="B1241:B1242"/>
    <mergeCell ref="D1241:D1242"/>
    <mergeCell ref="E1241:E1242"/>
    <mergeCell ref="B1235:B1236"/>
    <mergeCell ref="D1235:D1236"/>
    <mergeCell ref="E1235:E1236"/>
    <mergeCell ref="B985:B986"/>
    <mergeCell ref="D985:D986"/>
    <mergeCell ref="E985:E986"/>
    <mergeCell ref="B987:B988"/>
    <mergeCell ref="D987:D988"/>
    <mergeCell ref="E987:E988"/>
    <mergeCell ref="B981:B982"/>
    <mergeCell ref="D981:D982"/>
    <mergeCell ref="E981:E982"/>
    <mergeCell ref="B983:B984"/>
    <mergeCell ref="E1211:E1212"/>
    <mergeCell ref="B1213:B1214"/>
    <mergeCell ref="D1213:D1214"/>
    <mergeCell ref="E1213:E1214"/>
    <mergeCell ref="B1207:B1208"/>
    <mergeCell ref="D1207:D1208"/>
    <mergeCell ref="E1207:E1208"/>
    <mergeCell ref="B1209:B1210"/>
    <mergeCell ref="D1209:D1210"/>
    <mergeCell ref="E1209:E1210"/>
    <mergeCell ref="B1203:B1204"/>
    <mergeCell ref="D1203:D1204"/>
    <mergeCell ref="E1203:E1204"/>
    <mergeCell ref="B1205:B1206"/>
    <mergeCell ref="D1205:D1206"/>
    <mergeCell ref="E1205:E1206"/>
    <mergeCell ref="B1199:B1200"/>
    <mergeCell ref="D1199:D1200"/>
    <mergeCell ref="E1199:E1200"/>
    <mergeCell ref="B1201:B1202"/>
    <mergeCell ref="D1201:D1202"/>
    <mergeCell ref="E1201:E1202"/>
    <mergeCell ref="B1180:B1181"/>
    <mergeCell ref="D1180:D1181"/>
    <mergeCell ref="E1180:E1181"/>
    <mergeCell ref="B1197:B1198"/>
    <mergeCell ref="D1197:D1198"/>
    <mergeCell ref="E1197:E1198"/>
    <mergeCell ref="B1176:B1177"/>
    <mergeCell ref="D1176:D1177"/>
    <mergeCell ref="E1176:E1177"/>
    <mergeCell ref="B1178:B1179"/>
    <mergeCell ref="D1178:D1179"/>
    <mergeCell ref="E1178:E1179"/>
    <mergeCell ref="B1193:B1194"/>
    <mergeCell ref="D1193:D1194"/>
    <mergeCell ref="E1193:E1194"/>
    <mergeCell ref="B1195:B1196"/>
    <mergeCell ref="D1195:D1196"/>
    <mergeCell ref="E1195:E1196"/>
    <mergeCell ref="B1185:B1186"/>
    <mergeCell ref="B1187:B1188"/>
    <mergeCell ref="B1189:B1190"/>
    <mergeCell ref="B1191:B1192"/>
    <mergeCell ref="D1191:D1192"/>
    <mergeCell ref="E1191:E1192"/>
    <mergeCell ref="D1189:D1190"/>
    <mergeCell ref="E1189:E1190"/>
    <mergeCell ref="B1172:B1173"/>
    <mergeCell ref="D1172:D1173"/>
    <mergeCell ref="E1172:E1173"/>
    <mergeCell ref="B1174:B1175"/>
    <mergeCell ref="D1174:D1175"/>
    <mergeCell ref="E1174:E1175"/>
    <mergeCell ref="B1168:B1169"/>
    <mergeCell ref="D1168:D1169"/>
    <mergeCell ref="E1168:E1169"/>
    <mergeCell ref="B1170:B1171"/>
    <mergeCell ref="D1170:D1171"/>
    <mergeCell ref="E1170:E1171"/>
    <mergeCell ref="B1164:B1165"/>
    <mergeCell ref="D1164:D1165"/>
    <mergeCell ref="E1164:E1165"/>
    <mergeCell ref="B1166:B1167"/>
    <mergeCell ref="D1166:D1167"/>
    <mergeCell ref="E1166:E1167"/>
    <mergeCell ref="B1160:B1161"/>
    <mergeCell ref="D1160:D1161"/>
    <mergeCell ref="E1160:E1161"/>
    <mergeCell ref="B1162:B1163"/>
    <mergeCell ref="D1162:D1163"/>
    <mergeCell ref="E1162:E1163"/>
    <mergeCell ref="B1156:B1157"/>
    <mergeCell ref="D1156:D1157"/>
    <mergeCell ref="E1156:E1157"/>
    <mergeCell ref="B1158:B1159"/>
    <mergeCell ref="D1158:D1159"/>
    <mergeCell ref="E1158:E1159"/>
    <mergeCell ref="B1152:B1153"/>
    <mergeCell ref="D1152:D1153"/>
    <mergeCell ref="E1152:E1153"/>
    <mergeCell ref="B1154:B1155"/>
    <mergeCell ref="D1154:D1155"/>
    <mergeCell ref="E1154:E1155"/>
    <mergeCell ref="B1148:B1149"/>
    <mergeCell ref="D1148:D1149"/>
    <mergeCell ref="E1148:E1149"/>
    <mergeCell ref="B1150:B1151"/>
    <mergeCell ref="D1150:D1151"/>
    <mergeCell ref="E1150:E1151"/>
    <mergeCell ref="B1144:B1145"/>
    <mergeCell ref="D1144:D1145"/>
    <mergeCell ref="E1144:E1145"/>
    <mergeCell ref="B1146:B1147"/>
    <mergeCell ref="D1146:D1147"/>
    <mergeCell ref="E1146:E1147"/>
    <mergeCell ref="B1140:B1141"/>
    <mergeCell ref="D1140:D1141"/>
    <mergeCell ref="E1140:E1141"/>
    <mergeCell ref="B1142:B1143"/>
    <mergeCell ref="D1142:D1143"/>
    <mergeCell ref="E1142:E1143"/>
    <mergeCell ref="B1136:B1137"/>
    <mergeCell ref="D1136:D1137"/>
    <mergeCell ref="E1136:E1137"/>
    <mergeCell ref="B1138:B1139"/>
    <mergeCell ref="D1138:D1139"/>
    <mergeCell ref="E1138:E1139"/>
    <mergeCell ref="B1132:B1133"/>
    <mergeCell ref="D1132:D1133"/>
    <mergeCell ref="E1132:E1133"/>
    <mergeCell ref="B1134:B1135"/>
    <mergeCell ref="D1134:D1135"/>
    <mergeCell ref="E1134:E1135"/>
    <mergeCell ref="B1128:B1129"/>
    <mergeCell ref="D1128:D1129"/>
    <mergeCell ref="E1128:E1129"/>
    <mergeCell ref="B1130:B1131"/>
    <mergeCell ref="D1130:D1131"/>
    <mergeCell ref="E1130:E1131"/>
    <mergeCell ref="B1124:B1125"/>
    <mergeCell ref="D1124:D1125"/>
    <mergeCell ref="E1124:E1125"/>
    <mergeCell ref="B1126:B1127"/>
    <mergeCell ref="D1126:D1127"/>
    <mergeCell ref="E1126:E1127"/>
    <mergeCell ref="B1120:B1121"/>
    <mergeCell ref="D1120:D1121"/>
    <mergeCell ref="E1120:E1121"/>
    <mergeCell ref="B1122:B1123"/>
    <mergeCell ref="D1122:D1123"/>
    <mergeCell ref="E1122:E1123"/>
    <mergeCell ref="B1116:B1117"/>
    <mergeCell ref="D1116:D1117"/>
    <mergeCell ref="E1116:E1117"/>
    <mergeCell ref="B1118:B1119"/>
    <mergeCell ref="D1118:D1119"/>
    <mergeCell ref="E1118:E1119"/>
    <mergeCell ref="B1112:B1113"/>
    <mergeCell ref="D1112:D1113"/>
    <mergeCell ref="E1112:E1113"/>
    <mergeCell ref="B1114:B1115"/>
    <mergeCell ref="D1114:D1115"/>
    <mergeCell ref="E1114:E1115"/>
    <mergeCell ref="B1108:B1109"/>
    <mergeCell ref="D1108:D1109"/>
    <mergeCell ref="E1108:E1109"/>
    <mergeCell ref="B1110:B1111"/>
    <mergeCell ref="D1110:D1111"/>
    <mergeCell ref="E1110:E1111"/>
    <mergeCell ref="B1104:B1105"/>
    <mergeCell ref="D1104:D1105"/>
    <mergeCell ref="E1104:E1105"/>
    <mergeCell ref="B1106:B1107"/>
    <mergeCell ref="D1106:D1107"/>
    <mergeCell ref="E1106:E1107"/>
    <mergeCell ref="B1100:B1101"/>
    <mergeCell ref="D1100:D1101"/>
    <mergeCell ref="E1100:E1101"/>
    <mergeCell ref="B1102:B1103"/>
    <mergeCell ref="D1102:D1103"/>
    <mergeCell ref="E1102:E1103"/>
    <mergeCell ref="B956:B957"/>
    <mergeCell ref="D956:D957"/>
    <mergeCell ref="E956:E957"/>
    <mergeCell ref="B1098:B1099"/>
    <mergeCell ref="D1098:D1099"/>
    <mergeCell ref="E1098:E1099"/>
    <mergeCell ref="D965:D966"/>
    <mergeCell ref="E965:E966"/>
    <mergeCell ref="B967:B968"/>
    <mergeCell ref="D967:D968"/>
    <mergeCell ref="B952:B953"/>
    <mergeCell ref="D952:D953"/>
    <mergeCell ref="E952:E953"/>
    <mergeCell ref="B954:B955"/>
    <mergeCell ref="D954:D955"/>
    <mergeCell ref="E954:E955"/>
    <mergeCell ref="B973:B974"/>
    <mergeCell ref="D973:D974"/>
    <mergeCell ref="E973:E974"/>
    <mergeCell ref="B975:B976"/>
    <mergeCell ref="D975:D976"/>
    <mergeCell ref="E975:E976"/>
    <mergeCell ref="E967:E968"/>
    <mergeCell ref="B969:B970"/>
    <mergeCell ref="D969:D970"/>
    <mergeCell ref="E969:E970"/>
    <mergeCell ref="B948:B949"/>
    <mergeCell ref="D948:D949"/>
    <mergeCell ref="E948:E949"/>
    <mergeCell ref="B950:B951"/>
    <mergeCell ref="D950:D951"/>
    <mergeCell ref="E950:E951"/>
    <mergeCell ref="B944:B945"/>
    <mergeCell ref="D944:D945"/>
    <mergeCell ref="E944:E945"/>
    <mergeCell ref="B946:B947"/>
    <mergeCell ref="D946:D947"/>
    <mergeCell ref="E946:E947"/>
    <mergeCell ref="B940:B941"/>
    <mergeCell ref="D940:D941"/>
    <mergeCell ref="E940:E941"/>
    <mergeCell ref="B942:B943"/>
    <mergeCell ref="D942:D943"/>
    <mergeCell ref="E942:E943"/>
    <mergeCell ref="B936:B937"/>
    <mergeCell ref="D936:D937"/>
    <mergeCell ref="E936:E937"/>
    <mergeCell ref="B938:B939"/>
    <mergeCell ref="D938:D939"/>
    <mergeCell ref="E938:E939"/>
    <mergeCell ref="B932:B933"/>
    <mergeCell ref="D932:D933"/>
    <mergeCell ref="E932:E933"/>
    <mergeCell ref="B934:B935"/>
    <mergeCell ref="D934:D935"/>
    <mergeCell ref="E934:E935"/>
    <mergeCell ref="B928:B929"/>
    <mergeCell ref="D928:D929"/>
    <mergeCell ref="E928:E929"/>
    <mergeCell ref="B930:B931"/>
    <mergeCell ref="D930:D931"/>
    <mergeCell ref="E930:E931"/>
    <mergeCell ref="B924:B925"/>
    <mergeCell ref="D924:D925"/>
    <mergeCell ref="E924:E925"/>
    <mergeCell ref="B926:B927"/>
    <mergeCell ref="D926:D927"/>
    <mergeCell ref="E926:E927"/>
    <mergeCell ref="B920:B921"/>
    <mergeCell ref="D920:D921"/>
    <mergeCell ref="E920:E921"/>
    <mergeCell ref="B922:B923"/>
    <mergeCell ref="D922:D923"/>
    <mergeCell ref="E922:E923"/>
    <mergeCell ref="B916:B917"/>
    <mergeCell ref="D916:D917"/>
    <mergeCell ref="E916:E917"/>
    <mergeCell ref="B918:B919"/>
    <mergeCell ref="D918:D919"/>
    <mergeCell ref="E918:E919"/>
    <mergeCell ref="B912:B913"/>
    <mergeCell ref="D912:D913"/>
    <mergeCell ref="E912:E913"/>
    <mergeCell ref="B914:B915"/>
    <mergeCell ref="D914:D915"/>
    <mergeCell ref="E914:E915"/>
    <mergeCell ref="B901:B902"/>
    <mergeCell ref="D901:D902"/>
    <mergeCell ref="E901:E902"/>
    <mergeCell ref="B903:B904"/>
    <mergeCell ref="D903:D904"/>
    <mergeCell ref="E903:E904"/>
    <mergeCell ref="B897:B898"/>
    <mergeCell ref="D897:D898"/>
    <mergeCell ref="E897:E898"/>
    <mergeCell ref="B899:B900"/>
    <mergeCell ref="D899:D900"/>
    <mergeCell ref="E899:E900"/>
    <mergeCell ref="B908:B909"/>
    <mergeCell ref="B910:B911"/>
    <mergeCell ref="D910:D911"/>
    <mergeCell ref="E908:E909"/>
    <mergeCell ref="E910:E911"/>
    <mergeCell ref="D908:D909"/>
    <mergeCell ref="B893:B894"/>
    <mergeCell ref="D893:D894"/>
    <mergeCell ref="E893:E894"/>
    <mergeCell ref="B895:B896"/>
    <mergeCell ref="D895:D896"/>
    <mergeCell ref="E895:E896"/>
    <mergeCell ref="B889:B890"/>
    <mergeCell ref="D889:D890"/>
    <mergeCell ref="E889:E890"/>
    <mergeCell ref="B891:B892"/>
    <mergeCell ref="D891:D892"/>
    <mergeCell ref="E891:E892"/>
    <mergeCell ref="B885:B886"/>
    <mergeCell ref="D885:D886"/>
    <mergeCell ref="E885:E886"/>
    <mergeCell ref="B887:B888"/>
    <mergeCell ref="D887:D888"/>
    <mergeCell ref="E887:E888"/>
    <mergeCell ref="B881:B882"/>
    <mergeCell ref="D881:D882"/>
    <mergeCell ref="E881:E882"/>
    <mergeCell ref="B883:B884"/>
    <mergeCell ref="D883:D884"/>
    <mergeCell ref="E883:E884"/>
    <mergeCell ref="B877:B878"/>
    <mergeCell ref="D877:D878"/>
    <mergeCell ref="E877:E878"/>
    <mergeCell ref="B879:B880"/>
    <mergeCell ref="D879:D880"/>
    <mergeCell ref="E879:E880"/>
    <mergeCell ref="B873:B874"/>
    <mergeCell ref="D873:D874"/>
    <mergeCell ref="E873:E874"/>
    <mergeCell ref="B875:B876"/>
    <mergeCell ref="D875:D876"/>
    <mergeCell ref="E875:E876"/>
    <mergeCell ref="B869:B870"/>
    <mergeCell ref="D869:D870"/>
    <mergeCell ref="E869:E870"/>
    <mergeCell ref="B871:B872"/>
    <mergeCell ref="D871:D872"/>
    <mergeCell ref="E871:E872"/>
    <mergeCell ref="B865:B866"/>
    <mergeCell ref="D865:D866"/>
    <mergeCell ref="E865:E866"/>
    <mergeCell ref="B867:B868"/>
    <mergeCell ref="D867:D868"/>
    <mergeCell ref="E867:E868"/>
    <mergeCell ref="B861:B862"/>
    <mergeCell ref="D861:D862"/>
    <mergeCell ref="E861:E862"/>
    <mergeCell ref="B863:B864"/>
    <mergeCell ref="D863:D864"/>
    <mergeCell ref="E863:E864"/>
    <mergeCell ref="B857:B858"/>
    <mergeCell ref="D857:D858"/>
    <mergeCell ref="E857:E858"/>
    <mergeCell ref="B859:B860"/>
    <mergeCell ref="D859:D860"/>
    <mergeCell ref="E859:E860"/>
    <mergeCell ref="B853:B854"/>
    <mergeCell ref="D853:D854"/>
    <mergeCell ref="E853:E854"/>
    <mergeCell ref="B855:B856"/>
    <mergeCell ref="D855:D856"/>
    <mergeCell ref="E855:E856"/>
    <mergeCell ref="B849:B850"/>
    <mergeCell ref="D849:D850"/>
    <mergeCell ref="E849:E850"/>
    <mergeCell ref="B851:B852"/>
    <mergeCell ref="D851:D852"/>
    <mergeCell ref="E851:E852"/>
    <mergeCell ref="B845:B846"/>
    <mergeCell ref="D845:D846"/>
    <mergeCell ref="E845:E846"/>
    <mergeCell ref="B847:B848"/>
    <mergeCell ref="D847:D848"/>
    <mergeCell ref="E847:E848"/>
    <mergeCell ref="B841:B842"/>
    <mergeCell ref="D841:D842"/>
    <mergeCell ref="E841:E842"/>
    <mergeCell ref="B843:B844"/>
    <mergeCell ref="D843:D844"/>
    <mergeCell ref="E843:E844"/>
    <mergeCell ref="B832:B833"/>
    <mergeCell ref="D832:D833"/>
    <mergeCell ref="E832:E833"/>
    <mergeCell ref="B839:B840"/>
    <mergeCell ref="D839:D840"/>
    <mergeCell ref="E839:E840"/>
    <mergeCell ref="E837:E838"/>
    <mergeCell ref="B828:B829"/>
    <mergeCell ref="D828:D829"/>
    <mergeCell ref="E828:E829"/>
    <mergeCell ref="B830:B831"/>
    <mergeCell ref="D830:D831"/>
    <mergeCell ref="E830:E831"/>
    <mergeCell ref="B824:B825"/>
    <mergeCell ref="D824:D825"/>
    <mergeCell ref="E824:E825"/>
    <mergeCell ref="B826:B827"/>
    <mergeCell ref="D826:D827"/>
    <mergeCell ref="E826:E827"/>
    <mergeCell ref="B820:B821"/>
    <mergeCell ref="D820:D821"/>
    <mergeCell ref="E820:E821"/>
    <mergeCell ref="B822:B823"/>
    <mergeCell ref="D822:D823"/>
    <mergeCell ref="E822:E823"/>
    <mergeCell ref="B816:B817"/>
    <mergeCell ref="D816:D817"/>
    <mergeCell ref="E816:E817"/>
    <mergeCell ref="B818:B819"/>
    <mergeCell ref="D818:D819"/>
    <mergeCell ref="E818:E819"/>
    <mergeCell ref="B812:B813"/>
    <mergeCell ref="D812:D813"/>
    <mergeCell ref="E812:E813"/>
    <mergeCell ref="B814:B815"/>
    <mergeCell ref="D814:D815"/>
    <mergeCell ref="E814:E815"/>
    <mergeCell ref="B808:B809"/>
    <mergeCell ref="D808:D809"/>
    <mergeCell ref="E808:E809"/>
    <mergeCell ref="B810:B811"/>
    <mergeCell ref="D810:D811"/>
    <mergeCell ref="E810:E811"/>
    <mergeCell ref="B804:B805"/>
    <mergeCell ref="D804:D805"/>
    <mergeCell ref="E804:E805"/>
    <mergeCell ref="B806:B807"/>
    <mergeCell ref="D806:D807"/>
    <mergeCell ref="E806:E807"/>
    <mergeCell ref="B800:B801"/>
    <mergeCell ref="D800:D801"/>
    <mergeCell ref="E800:E801"/>
    <mergeCell ref="B802:B803"/>
    <mergeCell ref="D802:D803"/>
    <mergeCell ref="E802:E803"/>
    <mergeCell ref="B796:B797"/>
    <mergeCell ref="D796:D797"/>
    <mergeCell ref="E796:E797"/>
    <mergeCell ref="B798:B799"/>
    <mergeCell ref="D798:D799"/>
    <mergeCell ref="E798:E799"/>
    <mergeCell ref="B792:B793"/>
    <mergeCell ref="D792:D793"/>
    <mergeCell ref="E792:E793"/>
    <mergeCell ref="B794:B795"/>
    <mergeCell ref="D794:D795"/>
    <mergeCell ref="E794:E795"/>
    <mergeCell ref="B788:B789"/>
    <mergeCell ref="D788:D789"/>
    <mergeCell ref="E788:E789"/>
    <mergeCell ref="B790:B791"/>
    <mergeCell ref="D790:D791"/>
    <mergeCell ref="E790:E791"/>
    <mergeCell ref="B784:B785"/>
    <mergeCell ref="D784:D785"/>
    <mergeCell ref="E784:E785"/>
    <mergeCell ref="B786:B787"/>
    <mergeCell ref="D786:D787"/>
    <mergeCell ref="E786:E787"/>
    <mergeCell ref="B780:B781"/>
    <mergeCell ref="D780:D781"/>
    <mergeCell ref="E780:E781"/>
    <mergeCell ref="B782:B783"/>
    <mergeCell ref="D782:D783"/>
    <mergeCell ref="E782:E783"/>
    <mergeCell ref="B776:B777"/>
    <mergeCell ref="D776:D777"/>
    <mergeCell ref="E776:E777"/>
    <mergeCell ref="B778:B779"/>
    <mergeCell ref="D778:D779"/>
    <mergeCell ref="E778:E779"/>
    <mergeCell ref="B772:B773"/>
    <mergeCell ref="D772:D773"/>
    <mergeCell ref="E772:E773"/>
    <mergeCell ref="B774:B775"/>
    <mergeCell ref="D774:D775"/>
    <mergeCell ref="E774:E775"/>
    <mergeCell ref="B741:B742"/>
    <mergeCell ref="D741:D742"/>
    <mergeCell ref="E741:E742"/>
    <mergeCell ref="B735:B736"/>
    <mergeCell ref="D735:D736"/>
    <mergeCell ref="E735:E736"/>
    <mergeCell ref="B737:B738"/>
    <mergeCell ref="D737:D738"/>
    <mergeCell ref="E737:E738"/>
    <mergeCell ref="B731:B732"/>
    <mergeCell ref="D731:D732"/>
    <mergeCell ref="E731:E732"/>
    <mergeCell ref="B733:B734"/>
    <mergeCell ref="D733:D734"/>
    <mergeCell ref="E733:E734"/>
    <mergeCell ref="B762:B763"/>
    <mergeCell ref="D762:D763"/>
    <mergeCell ref="E762:E763"/>
    <mergeCell ref="B729:B730"/>
    <mergeCell ref="D729:D730"/>
    <mergeCell ref="E729:E730"/>
    <mergeCell ref="B720:B721"/>
    <mergeCell ref="D720:D721"/>
    <mergeCell ref="E720:E721"/>
    <mergeCell ref="B722:B723"/>
    <mergeCell ref="D722:D723"/>
    <mergeCell ref="E722:E723"/>
    <mergeCell ref="B716:B717"/>
    <mergeCell ref="D716:D717"/>
    <mergeCell ref="E716:E717"/>
    <mergeCell ref="B718:B719"/>
    <mergeCell ref="D718:D719"/>
    <mergeCell ref="E718:E719"/>
    <mergeCell ref="B739:B740"/>
    <mergeCell ref="D739:D740"/>
    <mergeCell ref="E739:E740"/>
    <mergeCell ref="B714:B715"/>
    <mergeCell ref="D714:D715"/>
    <mergeCell ref="E714:E715"/>
    <mergeCell ref="B708:B709"/>
    <mergeCell ref="D708:D709"/>
    <mergeCell ref="E708:E709"/>
    <mergeCell ref="B710:B711"/>
    <mergeCell ref="D710:D711"/>
    <mergeCell ref="E710:E711"/>
    <mergeCell ref="B704:B705"/>
    <mergeCell ref="D704:D705"/>
    <mergeCell ref="E704:E705"/>
    <mergeCell ref="B706:B707"/>
    <mergeCell ref="D706:D707"/>
    <mergeCell ref="E706:E707"/>
    <mergeCell ref="B727:B728"/>
    <mergeCell ref="D727:D728"/>
    <mergeCell ref="E727:E728"/>
    <mergeCell ref="B691:B692"/>
    <mergeCell ref="D691:D692"/>
    <mergeCell ref="E691:E692"/>
    <mergeCell ref="B700:B701"/>
    <mergeCell ref="D700:D701"/>
    <mergeCell ref="E700:E701"/>
    <mergeCell ref="B702:B703"/>
    <mergeCell ref="D702:D703"/>
    <mergeCell ref="E702:E703"/>
    <mergeCell ref="B696:B697"/>
    <mergeCell ref="D696:D697"/>
    <mergeCell ref="E696:E697"/>
    <mergeCell ref="B698:B699"/>
    <mergeCell ref="D698:D699"/>
    <mergeCell ref="E698:E699"/>
    <mergeCell ref="B712:B713"/>
    <mergeCell ref="D712:D713"/>
    <mergeCell ref="E712:E713"/>
    <mergeCell ref="B687:B688"/>
    <mergeCell ref="D687:D688"/>
    <mergeCell ref="E687:E688"/>
    <mergeCell ref="B689:B690"/>
    <mergeCell ref="D689:D690"/>
    <mergeCell ref="E689:E690"/>
    <mergeCell ref="B683:B684"/>
    <mergeCell ref="D683:D684"/>
    <mergeCell ref="E683:E684"/>
    <mergeCell ref="B685:B686"/>
    <mergeCell ref="D685:D686"/>
    <mergeCell ref="E685:E686"/>
    <mergeCell ref="B679:B680"/>
    <mergeCell ref="D679:D680"/>
    <mergeCell ref="E679:E680"/>
    <mergeCell ref="B681:B682"/>
    <mergeCell ref="D681:D682"/>
    <mergeCell ref="E681:E682"/>
    <mergeCell ref="B675:B676"/>
    <mergeCell ref="D675:D676"/>
    <mergeCell ref="E675:E676"/>
    <mergeCell ref="B677:B678"/>
    <mergeCell ref="D677:D678"/>
    <mergeCell ref="E677:E678"/>
    <mergeCell ref="B671:B672"/>
    <mergeCell ref="D671:D672"/>
    <mergeCell ref="E671:E672"/>
    <mergeCell ref="B673:B674"/>
    <mergeCell ref="D673:D674"/>
    <mergeCell ref="E673:E674"/>
    <mergeCell ref="B667:B668"/>
    <mergeCell ref="D667:D668"/>
    <mergeCell ref="E667:E668"/>
    <mergeCell ref="B669:B670"/>
    <mergeCell ref="D669:D670"/>
    <mergeCell ref="E669:E670"/>
    <mergeCell ref="B663:B664"/>
    <mergeCell ref="D663:D664"/>
    <mergeCell ref="E663:E664"/>
    <mergeCell ref="B665:B666"/>
    <mergeCell ref="D665:D666"/>
    <mergeCell ref="E665:E666"/>
    <mergeCell ref="B659:B660"/>
    <mergeCell ref="D659:D660"/>
    <mergeCell ref="E659:E660"/>
    <mergeCell ref="B661:B662"/>
    <mergeCell ref="D661:D662"/>
    <mergeCell ref="E661:E662"/>
    <mergeCell ref="B655:B656"/>
    <mergeCell ref="D655:D656"/>
    <mergeCell ref="E655:E656"/>
    <mergeCell ref="B657:B658"/>
    <mergeCell ref="D657:D658"/>
    <mergeCell ref="E657:E658"/>
    <mergeCell ref="B651:B652"/>
    <mergeCell ref="D651:D652"/>
    <mergeCell ref="E651:E652"/>
    <mergeCell ref="B653:B654"/>
    <mergeCell ref="D653:D654"/>
    <mergeCell ref="E653:E654"/>
    <mergeCell ref="B647:B648"/>
    <mergeCell ref="D647:D648"/>
    <mergeCell ref="E647:E648"/>
    <mergeCell ref="B649:B650"/>
    <mergeCell ref="D649:D650"/>
    <mergeCell ref="E649:E650"/>
    <mergeCell ref="B640:B641"/>
    <mergeCell ref="D640:D641"/>
    <mergeCell ref="E640:E641"/>
    <mergeCell ref="B642:B643"/>
    <mergeCell ref="D642:D643"/>
    <mergeCell ref="E642:E643"/>
    <mergeCell ref="B636:B637"/>
    <mergeCell ref="D636:D637"/>
    <mergeCell ref="E636:E637"/>
    <mergeCell ref="B638:B639"/>
    <mergeCell ref="D638:D639"/>
    <mergeCell ref="E638:E639"/>
    <mergeCell ref="B632:B633"/>
    <mergeCell ref="D632:D633"/>
    <mergeCell ref="E632:E633"/>
    <mergeCell ref="B634:B635"/>
    <mergeCell ref="D634:D635"/>
    <mergeCell ref="E634:E635"/>
    <mergeCell ref="B628:B629"/>
    <mergeCell ref="D628:D629"/>
    <mergeCell ref="E628:E629"/>
    <mergeCell ref="B630:B631"/>
    <mergeCell ref="D630:D631"/>
    <mergeCell ref="E630:E631"/>
    <mergeCell ref="B624:B625"/>
    <mergeCell ref="D624:D625"/>
    <mergeCell ref="E624:E625"/>
    <mergeCell ref="B626:B627"/>
    <mergeCell ref="D626:D627"/>
    <mergeCell ref="E626:E627"/>
    <mergeCell ref="B620:B621"/>
    <mergeCell ref="D620:D621"/>
    <mergeCell ref="E620:E621"/>
    <mergeCell ref="B622:B623"/>
    <mergeCell ref="D622:D623"/>
    <mergeCell ref="E622:E623"/>
    <mergeCell ref="B616:B617"/>
    <mergeCell ref="D616:D617"/>
    <mergeCell ref="E616:E617"/>
    <mergeCell ref="B618:B619"/>
    <mergeCell ref="D618:D619"/>
    <mergeCell ref="E618:E619"/>
    <mergeCell ref="B614:B615"/>
    <mergeCell ref="D614:D615"/>
    <mergeCell ref="E614:E615"/>
    <mergeCell ref="B610:B611"/>
    <mergeCell ref="D610:D611"/>
    <mergeCell ref="E610:E611"/>
    <mergeCell ref="B612:B613"/>
    <mergeCell ref="D612:D613"/>
    <mergeCell ref="E612:E613"/>
    <mergeCell ref="B606:B607"/>
    <mergeCell ref="D606:D607"/>
    <mergeCell ref="E606:E607"/>
    <mergeCell ref="B608:B609"/>
    <mergeCell ref="D608:D609"/>
    <mergeCell ref="E608:E609"/>
    <mergeCell ref="B602:B603"/>
    <mergeCell ref="D602:D603"/>
    <mergeCell ref="E602:E603"/>
    <mergeCell ref="B604:B605"/>
    <mergeCell ref="D604:D605"/>
    <mergeCell ref="E604:E605"/>
    <mergeCell ref="B598:B599"/>
    <mergeCell ref="D598:D599"/>
    <mergeCell ref="E598:E599"/>
    <mergeCell ref="B600:B601"/>
    <mergeCell ref="D600:D601"/>
    <mergeCell ref="E600:E601"/>
    <mergeCell ref="B594:B595"/>
    <mergeCell ref="D594:D595"/>
    <mergeCell ref="E594:E595"/>
    <mergeCell ref="B596:B597"/>
    <mergeCell ref="D596:D597"/>
    <mergeCell ref="E596:E597"/>
    <mergeCell ref="B590:B591"/>
    <mergeCell ref="D590:D591"/>
    <mergeCell ref="E590:E591"/>
    <mergeCell ref="B592:B593"/>
    <mergeCell ref="D592:D593"/>
    <mergeCell ref="E592:E593"/>
    <mergeCell ref="B586:B587"/>
    <mergeCell ref="D586:D587"/>
    <mergeCell ref="E586:E587"/>
    <mergeCell ref="B588:B589"/>
    <mergeCell ref="D588:D589"/>
    <mergeCell ref="E588:E589"/>
    <mergeCell ref="B582:B583"/>
    <mergeCell ref="D582:D583"/>
    <mergeCell ref="E582:E583"/>
    <mergeCell ref="B584:B585"/>
    <mergeCell ref="D584:D585"/>
    <mergeCell ref="E584:E585"/>
    <mergeCell ref="B578:B579"/>
    <mergeCell ref="D578:D579"/>
    <mergeCell ref="E578:E579"/>
    <mergeCell ref="B580:B581"/>
    <mergeCell ref="D580:D581"/>
    <mergeCell ref="E580:E581"/>
    <mergeCell ref="B574:B575"/>
    <mergeCell ref="D574:D575"/>
    <mergeCell ref="E574:E575"/>
    <mergeCell ref="B576:B577"/>
    <mergeCell ref="D576:D577"/>
    <mergeCell ref="E576:E577"/>
    <mergeCell ref="B567:B568"/>
    <mergeCell ref="D567:D568"/>
    <mergeCell ref="E567:E568"/>
    <mergeCell ref="B569:B570"/>
    <mergeCell ref="D569:D570"/>
    <mergeCell ref="E569:E570"/>
    <mergeCell ref="B563:B564"/>
    <mergeCell ref="D563:D564"/>
    <mergeCell ref="E563:E564"/>
    <mergeCell ref="B565:B566"/>
    <mergeCell ref="D565:D566"/>
    <mergeCell ref="E565:E566"/>
    <mergeCell ref="B559:B560"/>
    <mergeCell ref="D559:D560"/>
    <mergeCell ref="E559:E560"/>
    <mergeCell ref="B561:B562"/>
    <mergeCell ref="D561:D562"/>
    <mergeCell ref="E561:E562"/>
    <mergeCell ref="B555:B556"/>
    <mergeCell ref="D555:D556"/>
    <mergeCell ref="E555:E556"/>
    <mergeCell ref="B557:B558"/>
    <mergeCell ref="D557:D558"/>
    <mergeCell ref="E557:E558"/>
    <mergeCell ref="B551:B552"/>
    <mergeCell ref="D551:D552"/>
    <mergeCell ref="E551:E552"/>
    <mergeCell ref="B553:B554"/>
    <mergeCell ref="D553:D554"/>
    <mergeCell ref="E553:E554"/>
    <mergeCell ref="B547:B548"/>
    <mergeCell ref="D547:D548"/>
    <mergeCell ref="E547:E548"/>
    <mergeCell ref="B549:B550"/>
    <mergeCell ref="D549:D550"/>
    <mergeCell ref="E549:E550"/>
    <mergeCell ref="B543:B544"/>
    <mergeCell ref="D543:D544"/>
    <mergeCell ref="E543:E544"/>
    <mergeCell ref="B545:B546"/>
    <mergeCell ref="D545:D546"/>
    <mergeCell ref="E545:E546"/>
    <mergeCell ref="B539:B540"/>
    <mergeCell ref="D539:D540"/>
    <mergeCell ref="E539:E540"/>
    <mergeCell ref="B541:B542"/>
    <mergeCell ref="D541:D542"/>
    <mergeCell ref="E541:E542"/>
    <mergeCell ref="B535:B536"/>
    <mergeCell ref="D535:D536"/>
    <mergeCell ref="E535:E536"/>
    <mergeCell ref="B537:B538"/>
    <mergeCell ref="D537:D538"/>
    <mergeCell ref="E537:E538"/>
    <mergeCell ref="B531:B532"/>
    <mergeCell ref="D531:D532"/>
    <mergeCell ref="E531:E532"/>
    <mergeCell ref="B533:B534"/>
    <mergeCell ref="D533:D534"/>
    <mergeCell ref="E533:E534"/>
    <mergeCell ref="B527:B528"/>
    <mergeCell ref="D527:D528"/>
    <mergeCell ref="E527:E528"/>
    <mergeCell ref="B529:B530"/>
    <mergeCell ref="D529:D530"/>
    <mergeCell ref="E529:E530"/>
    <mergeCell ref="B523:B524"/>
    <mergeCell ref="D523:D524"/>
    <mergeCell ref="E523:E524"/>
    <mergeCell ref="B525:B526"/>
    <mergeCell ref="D525:D526"/>
    <mergeCell ref="E525:E526"/>
    <mergeCell ref="B519:B520"/>
    <mergeCell ref="D519:D520"/>
    <mergeCell ref="E519:E520"/>
    <mergeCell ref="B521:B522"/>
    <mergeCell ref="D521:D522"/>
    <mergeCell ref="E521:E522"/>
    <mergeCell ref="B515:B516"/>
    <mergeCell ref="D515:D516"/>
    <mergeCell ref="E515:E516"/>
    <mergeCell ref="B517:B518"/>
    <mergeCell ref="D517:D518"/>
    <mergeCell ref="E517:E518"/>
    <mergeCell ref="B511:B512"/>
    <mergeCell ref="D511:D512"/>
    <mergeCell ref="E511:E512"/>
    <mergeCell ref="B513:B514"/>
    <mergeCell ref="D513:D514"/>
    <mergeCell ref="E513:E514"/>
    <mergeCell ref="B507:B508"/>
    <mergeCell ref="D507:D508"/>
    <mergeCell ref="E507:E508"/>
    <mergeCell ref="B509:B510"/>
    <mergeCell ref="D509:D510"/>
    <mergeCell ref="E509:E510"/>
    <mergeCell ref="B503:B504"/>
    <mergeCell ref="D503:D504"/>
    <mergeCell ref="E503:E504"/>
    <mergeCell ref="B505:B506"/>
    <mergeCell ref="D505:D506"/>
    <mergeCell ref="E505:E506"/>
    <mergeCell ref="B496:B497"/>
    <mergeCell ref="D496:D497"/>
    <mergeCell ref="E496:E497"/>
    <mergeCell ref="B501:B502"/>
    <mergeCell ref="D501:D502"/>
    <mergeCell ref="E501:E502"/>
    <mergeCell ref="B492:B493"/>
    <mergeCell ref="D492:D493"/>
    <mergeCell ref="E492:E493"/>
    <mergeCell ref="B494:B495"/>
    <mergeCell ref="D494:D495"/>
    <mergeCell ref="E494:E495"/>
    <mergeCell ref="B488:B489"/>
    <mergeCell ref="D488:D489"/>
    <mergeCell ref="E488:E489"/>
    <mergeCell ref="B490:B491"/>
    <mergeCell ref="D490:D491"/>
    <mergeCell ref="E490:E491"/>
    <mergeCell ref="B484:B485"/>
    <mergeCell ref="D484:D485"/>
    <mergeCell ref="E484:E485"/>
    <mergeCell ref="B486:B487"/>
    <mergeCell ref="D486:D487"/>
    <mergeCell ref="E486:E487"/>
    <mergeCell ref="B480:B481"/>
    <mergeCell ref="D480:D481"/>
    <mergeCell ref="E480:E481"/>
    <mergeCell ref="B482:B483"/>
    <mergeCell ref="D482:D483"/>
    <mergeCell ref="E482:E483"/>
    <mergeCell ref="B476:B477"/>
    <mergeCell ref="D476:D477"/>
    <mergeCell ref="E476:E477"/>
    <mergeCell ref="B478:B479"/>
    <mergeCell ref="D478:D479"/>
    <mergeCell ref="E478:E479"/>
    <mergeCell ref="B474:B475"/>
    <mergeCell ref="D474:D475"/>
    <mergeCell ref="E474:E475"/>
    <mergeCell ref="B399:B400"/>
    <mergeCell ref="D399:D400"/>
    <mergeCell ref="E399:E400"/>
    <mergeCell ref="B470:B471"/>
    <mergeCell ref="D470:D471"/>
    <mergeCell ref="E470:E471"/>
    <mergeCell ref="B472:B473"/>
    <mergeCell ref="D472:D473"/>
    <mergeCell ref="E472:E473"/>
    <mergeCell ref="B466:B467"/>
    <mergeCell ref="D466:D467"/>
    <mergeCell ref="E466:E467"/>
    <mergeCell ref="B468:B469"/>
    <mergeCell ref="D468:D469"/>
    <mergeCell ref="E468:E469"/>
    <mergeCell ref="B462:B463"/>
    <mergeCell ref="D462:D463"/>
    <mergeCell ref="E462:E463"/>
    <mergeCell ref="B464:B465"/>
    <mergeCell ref="D464:D465"/>
    <mergeCell ref="E464:E465"/>
    <mergeCell ref="B458:B459"/>
    <mergeCell ref="D458:D459"/>
    <mergeCell ref="E458:E459"/>
    <mergeCell ref="B460:B461"/>
    <mergeCell ref="D460:D461"/>
    <mergeCell ref="E460:E461"/>
    <mergeCell ref="B454:B455"/>
    <mergeCell ref="D454:D455"/>
    <mergeCell ref="B395:B396"/>
    <mergeCell ref="D395:D396"/>
    <mergeCell ref="E395:E396"/>
    <mergeCell ref="B397:B398"/>
    <mergeCell ref="D397:D398"/>
    <mergeCell ref="E397:E398"/>
    <mergeCell ref="B391:B392"/>
    <mergeCell ref="D391:D392"/>
    <mergeCell ref="E391:E392"/>
    <mergeCell ref="B393:B394"/>
    <mergeCell ref="D393:D394"/>
    <mergeCell ref="E393:E394"/>
    <mergeCell ref="B387:B388"/>
    <mergeCell ref="D387:D388"/>
    <mergeCell ref="E387:E388"/>
    <mergeCell ref="B389:B390"/>
    <mergeCell ref="D389:D390"/>
    <mergeCell ref="E389:E390"/>
    <mergeCell ref="B383:B384"/>
    <mergeCell ref="D383:D384"/>
    <mergeCell ref="E383:E384"/>
    <mergeCell ref="B385:B386"/>
    <mergeCell ref="D385:D386"/>
    <mergeCell ref="E385:E386"/>
    <mergeCell ref="B379:B380"/>
    <mergeCell ref="D379:D380"/>
    <mergeCell ref="E379:E380"/>
    <mergeCell ref="B381:B382"/>
    <mergeCell ref="D381:D382"/>
    <mergeCell ref="E381:E382"/>
    <mergeCell ref="B372:B373"/>
    <mergeCell ref="D372:D373"/>
    <mergeCell ref="E372:E373"/>
    <mergeCell ref="B377:B378"/>
    <mergeCell ref="D377:D378"/>
    <mergeCell ref="E377:E378"/>
    <mergeCell ref="B368:B369"/>
    <mergeCell ref="D368:D369"/>
    <mergeCell ref="E368:E369"/>
    <mergeCell ref="B370:B371"/>
    <mergeCell ref="D370:D371"/>
    <mergeCell ref="E370:E371"/>
    <mergeCell ref="B364:B365"/>
    <mergeCell ref="D364:D365"/>
    <mergeCell ref="E364:E365"/>
    <mergeCell ref="B366:B367"/>
    <mergeCell ref="D366:D367"/>
    <mergeCell ref="E366:E367"/>
    <mergeCell ref="B360:B361"/>
    <mergeCell ref="D360:D361"/>
    <mergeCell ref="E360:E361"/>
    <mergeCell ref="B362:B363"/>
    <mergeCell ref="D362:D363"/>
    <mergeCell ref="E362:E363"/>
    <mergeCell ref="B335:B336"/>
    <mergeCell ref="D335:D336"/>
    <mergeCell ref="E335:E336"/>
    <mergeCell ref="B337:B338"/>
    <mergeCell ref="D337:D338"/>
    <mergeCell ref="E337:E338"/>
    <mergeCell ref="B331:B332"/>
    <mergeCell ref="D331:D332"/>
    <mergeCell ref="E331:E332"/>
    <mergeCell ref="B333:B334"/>
    <mergeCell ref="D333:D334"/>
    <mergeCell ref="E333:E334"/>
    <mergeCell ref="B327:B328"/>
    <mergeCell ref="D327:D328"/>
    <mergeCell ref="E327:E328"/>
    <mergeCell ref="B329:B330"/>
    <mergeCell ref="D329:D330"/>
    <mergeCell ref="E329:E330"/>
    <mergeCell ref="B242:B243"/>
    <mergeCell ref="D242:D243"/>
    <mergeCell ref="E242:E243"/>
    <mergeCell ref="B236:B237"/>
    <mergeCell ref="D236:D237"/>
    <mergeCell ref="E236:E237"/>
    <mergeCell ref="B238:B239"/>
    <mergeCell ref="D238:D239"/>
    <mergeCell ref="E238:E239"/>
    <mergeCell ref="B232:B233"/>
    <mergeCell ref="D232:D233"/>
    <mergeCell ref="E232:E233"/>
    <mergeCell ref="B234:B235"/>
    <mergeCell ref="D234:D235"/>
    <mergeCell ref="E234:E235"/>
    <mergeCell ref="B252:B253"/>
    <mergeCell ref="D252:D253"/>
    <mergeCell ref="E252:E253"/>
    <mergeCell ref="B248:B249"/>
    <mergeCell ref="D248:D249"/>
    <mergeCell ref="E248:E249"/>
    <mergeCell ref="B250:B251"/>
    <mergeCell ref="D250:D251"/>
    <mergeCell ref="E250:E251"/>
    <mergeCell ref="B244:B245"/>
    <mergeCell ref="D244:D245"/>
    <mergeCell ref="E244:E245"/>
    <mergeCell ref="B246:B247"/>
    <mergeCell ref="D246:D247"/>
    <mergeCell ref="E246:E247"/>
    <mergeCell ref="B230:B231"/>
    <mergeCell ref="D230:D231"/>
    <mergeCell ref="E230:E231"/>
    <mergeCell ref="B224:B225"/>
    <mergeCell ref="D224:D225"/>
    <mergeCell ref="E224:E225"/>
    <mergeCell ref="B226:B227"/>
    <mergeCell ref="D226:D227"/>
    <mergeCell ref="E226:E227"/>
    <mergeCell ref="B220:B221"/>
    <mergeCell ref="D220:D221"/>
    <mergeCell ref="E220:E221"/>
    <mergeCell ref="B222:B223"/>
    <mergeCell ref="D222:D223"/>
    <mergeCell ref="E222:E223"/>
    <mergeCell ref="B240:B241"/>
    <mergeCell ref="D240:D241"/>
    <mergeCell ref="E240:E241"/>
    <mergeCell ref="B218:B219"/>
    <mergeCell ref="D218:D219"/>
    <mergeCell ref="E218:E219"/>
    <mergeCell ref="B212:B213"/>
    <mergeCell ref="D212:D213"/>
    <mergeCell ref="E212:E213"/>
    <mergeCell ref="B214:B215"/>
    <mergeCell ref="D214:D215"/>
    <mergeCell ref="E214:E215"/>
    <mergeCell ref="B208:B209"/>
    <mergeCell ref="D208:D209"/>
    <mergeCell ref="E208:E209"/>
    <mergeCell ref="B210:B211"/>
    <mergeCell ref="D210:D211"/>
    <mergeCell ref="E210:E211"/>
    <mergeCell ref="B228:B229"/>
    <mergeCell ref="D228:D229"/>
    <mergeCell ref="E228:E229"/>
    <mergeCell ref="D206:D207"/>
    <mergeCell ref="E206:E207"/>
    <mergeCell ref="B200:B201"/>
    <mergeCell ref="D200:D201"/>
    <mergeCell ref="E200:E201"/>
    <mergeCell ref="B202:B203"/>
    <mergeCell ref="D202:D203"/>
    <mergeCell ref="E202:E203"/>
    <mergeCell ref="B196:B197"/>
    <mergeCell ref="D196:D197"/>
    <mergeCell ref="E196:E197"/>
    <mergeCell ref="B198:B199"/>
    <mergeCell ref="D198:D199"/>
    <mergeCell ref="E198:E199"/>
    <mergeCell ref="B216:B217"/>
    <mergeCell ref="D216:D217"/>
    <mergeCell ref="E216:E217"/>
    <mergeCell ref="E454:E455"/>
    <mergeCell ref="B456:B457"/>
    <mergeCell ref="D456:D457"/>
    <mergeCell ref="E456:E457"/>
    <mergeCell ref="B450:B451"/>
    <mergeCell ref="D450:D451"/>
    <mergeCell ref="E450:E451"/>
    <mergeCell ref="B452:B453"/>
    <mergeCell ref="D452:D453"/>
    <mergeCell ref="E452:E453"/>
    <mergeCell ref="B443:B444"/>
    <mergeCell ref="D443:D444"/>
    <mergeCell ref="E443:E444"/>
    <mergeCell ref="B445:B446"/>
    <mergeCell ref="D445:D446"/>
    <mergeCell ref="E445:E446"/>
    <mergeCell ref="B439:B440"/>
    <mergeCell ref="D439:D440"/>
    <mergeCell ref="E439:E440"/>
    <mergeCell ref="B441:B442"/>
    <mergeCell ref="D441:D442"/>
    <mergeCell ref="E441:E442"/>
    <mergeCell ref="B435:B436"/>
    <mergeCell ref="D435:D436"/>
    <mergeCell ref="E435:E436"/>
    <mergeCell ref="B437:B438"/>
    <mergeCell ref="D437:D438"/>
    <mergeCell ref="E437:E438"/>
    <mergeCell ref="B431:B432"/>
    <mergeCell ref="D431:D432"/>
    <mergeCell ref="E431:E432"/>
    <mergeCell ref="B433:B434"/>
    <mergeCell ref="D433:D434"/>
    <mergeCell ref="E433:E434"/>
    <mergeCell ref="B427:B428"/>
    <mergeCell ref="D427:D428"/>
    <mergeCell ref="E427:E428"/>
    <mergeCell ref="B429:B430"/>
    <mergeCell ref="D429:D430"/>
    <mergeCell ref="E429:E430"/>
    <mergeCell ref="B423:B424"/>
    <mergeCell ref="D423:D424"/>
    <mergeCell ref="E423:E424"/>
    <mergeCell ref="B425:B426"/>
    <mergeCell ref="D425:D426"/>
    <mergeCell ref="E425:E426"/>
    <mergeCell ref="B419:B420"/>
    <mergeCell ref="D419:D420"/>
    <mergeCell ref="E419:E420"/>
    <mergeCell ref="B421:B422"/>
    <mergeCell ref="D421:D422"/>
    <mergeCell ref="E421:E422"/>
    <mergeCell ref="B415:B416"/>
    <mergeCell ref="D415:D416"/>
    <mergeCell ref="E415:E416"/>
    <mergeCell ref="B417:B418"/>
    <mergeCell ref="D417:D418"/>
    <mergeCell ref="E417:E418"/>
    <mergeCell ref="B411:B412"/>
    <mergeCell ref="D411:D412"/>
    <mergeCell ref="E411:E412"/>
    <mergeCell ref="B413:B414"/>
    <mergeCell ref="D413:D414"/>
    <mergeCell ref="E413:E414"/>
    <mergeCell ref="B407:B408"/>
    <mergeCell ref="D407:D408"/>
    <mergeCell ref="E407:E408"/>
    <mergeCell ref="B409:B410"/>
    <mergeCell ref="D409:D410"/>
    <mergeCell ref="E409:E410"/>
    <mergeCell ref="B403:B404"/>
    <mergeCell ref="D403:D404"/>
    <mergeCell ref="E403:E404"/>
    <mergeCell ref="B405:B406"/>
    <mergeCell ref="D405:D406"/>
    <mergeCell ref="E405:E406"/>
    <mergeCell ref="B339:B340"/>
    <mergeCell ref="D339:D340"/>
    <mergeCell ref="E339:E340"/>
    <mergeCell ref="B341:B342"/>
    <mergeCell ref="D341:D342"/>
    <mergeCell ref="E341:E342"/>
    <mergeCell ref="B356:B357"/>
    <mergeCell ref="D356:D357"/>
    <mergeCell ref="E356:E357"/>
    <mergeCell ref="B358:B359"/>
    <mergeCell ref="D358:D359"/>
    <mergeCell ref="E358:E359"/>
    <mergeCell ref="B352:B353"/>
    <mergeCell ref="D352:D353"/>
    <mergeCell ref="E352:E353"/>
    <mergeCell ref="B354:B355"/>
    <mergeCell ref="D354:D355"/>
    <mergeCell ref="E354:E355"/>
    <mergeCell ref="B348:B349"/>
    <mergeCell ref="D348:D349"/>
    <mergeCell ref="B346:B347"/>
    <mergeCell ref="D346:D347"/>
    <mergeCell ref="E346:E347"/>
    <mergeCell ref="E348:E349"/>
    <mergeCell ref="B350:B351"/>
    <mergeCell ref="D350:D351"/>
    <mergeCell ref="E350:E351"/>
    <mergeCell ref="B323:B324"/>
    <mergeCell ref="D323:D324"/>
    <mergeCell ref="E323:E324"/>
    <mergeCell ref="B325:B326"/>
    <mergeCell ref="D325:D326"/>
    <mergeCell ref="E325:E326"/>
    <mergeCell ref="B316:B317"/>
    <mergeCell ref="D316:D317"/>
    <mergeCell ref="E316:E317"/>
    <mergeCell ref="B318:B319"/>
    <mergeCell ref="D318:D319"/>
    <mergeCell ref="E318:E319"/>
    <mergeCell ref="B312:B313"/>
    <mergeCell ref="D312:D313"/>
    <mergeCell ref="E312:E313"/>
    <mergeCell ref="B314:B315"/>
    <mergeCell ref="D314:D315"/>
    <mergeCell ref="E314:E315"/>
    <mergeCell ref="B308:B309"/>
    <mergeCell ref="D308:D309"/>
    <mergeCell ref="E308:E309"/>
    <mergeCell ref="B310:B311"/>
    <mergeCell ref="D310:D311"/>
    <mergeCell ref="E310:E311"/>
    <mergeCell ref="B304:B305"/>
    <mergeCell ref="D304:D305"/>
    <mergeCell ref="E304:E305"/>
    <mergeCell ref="B306:B307"/>
    <mergeCell ref="D306:D307"/>
    <mergeCell ref="E306:E307"/>
    <mergeCell ref="B300:B301"/>
    <mergeCell ref="D300:D301"/>
    <mergeCell ref="E300:E301"/>
    <mergeCell ref="B302:B303"/>
    <mergeCell ref="D302:D303"/>
    <mergeCell ref="E302:E303"/>
    <mergeCell ref="B296:B297"/>
    <mergeCell ref="D296:D297"/>
    <mergeCell ref="E296:E297"/>
    <mergeCell ref="B298:B299"/>
    <mergeCell ref="D298:D299"/>
    <mergeCell ref="E298:E299"/>
    <mergeCell ref="B292:B293"/>
    <mergeCell ref="D292:D293"/>
    <mergeCell ref="E292:E293"/>
    <mergeCell ref="B294:B295"/>
    <mergeCell ref="D294:D295"/>
    <mergeCell ref="E294:E295"/>
    <mergeCell ref="B288:B289"/>
    <mergeCell ref="D288:D289"/>
    <mergeCell ref="E288:E289"/>
    <mergeCell ref="B290:B291"/>
    <mergeCell ref="D290:D291"/>
    <mergeCell ref="E290:E291"/>
    <mergeCell ref="B188:B189"/>
    <mergeCell ref="D188:D189"/>
    <mergeCell ref="E188:E189"/>
    <mergeCell ref="B190:B191"/>
    <mergeCell ref="D190:D191"/>
    <mergeCell ref="E190:E191"/>
    <mergeCell ref="B184:B185"/>
    <mergeCell ref="D184:D185"/>
    <mergeCell ref="B269:B270"/>
    <mergeCell ref="D269:D270"/>
    <mergeCell ref="E269:E270"/>
    <mergeCell ref="B271:B272"/>
    <mergeCell ref="D271:D272"/>
    <mergeCell ref="E271:E272"/>
    <mergeCell ref="B265:B266"/>
    <mergeCell ref="D265:D266"/>
    <mergeCell ref="E265:E266"/>
    <mergeCell ref="B267:B268"/>
    <mergeCell ref="D267:D268"/>
    <mergeCell ref="E267:E268"/>
    <mergeCell ref="B261:B262"/>
    <mergeCell ref="D261:D262"/>
    <mergeCell ref="E261:E262"/>
    <mergeCell ref="B263:B264"/>
    <mergeCell ref="D263:D264"/>
    <mergeCell ref="E263:E264"/>
    <mergeCell ref="E184:E185"/>
    <mergeCell ref="B186:B187"/>
    <mergeCell ref="D186:D187"/>
    <mergeCell ref="E186:E187"/>
    <mergeCell ref="B204:B205"/>
    <mergeCell ref="D204:D205"/>
    <mergeCell ref="B257:B258"/>
    <mergeCell ref="D257:D258"/>
    <mergeCell ref="E257:E258"/>
    <mergeCell ref="B259:B260"/>
    <mergeCell ref="D259:D260"/>
    <mergeCell ref="E259:E260"/>
    <mergeCell ref="B192:B193"/>
    <mergeCell ref="D192:D193"/>
    <mergeCell ref="E192:E193"/>
    <mergeCell ref="B194:B195"/>
    <mergeCell ref="D194:D195"/>
    <mergeCell ref="E194:E195"/>
    <mergeCell ref="B284:B285"/>
    <mergeCell ref="D284:D285"/>
    <mergeCell ref="E284:E285"/>
    <mergeCell ref="B286:B287"/>
    <mergeCell ref="D286:D287"/>
    <mergeCell ref="E286:E287"/>
    <mergeCell ref="B280:B281"/>
    <mergeCell ref="D280:D281"/>
    <mergeCell ref="E280:E281"/>
    <mergeCell ref="B282:B283"/>
    <mergeCell ref="D282:D283"/>
    <mergeCell ref="E282:E283"/>
    <mergeCell ref="B273:B274"/>
    <mergeCell ref="D273:D274"/>
    <mergeCell ref="E273:E274"/>
    <mergeCell ref="B278:B279"/>
    <mergeCell ref="D278:D279"/>
    <mergeCell ref="E278:E279"/>
    <mergeCell ref="E204:E205"/>
    <mergeCell ref="B206:B207"/>
    <mergeCell ref="B1090:B1091"/>
    <mergeCell ref="D1090:D1091"/>
    <mergeCell ref="E1090:E1091"/>
    <mergeCell ref="B1092:B1093"/>
    <mergeCell ref="D1092:D1093"/>
    <mergeCell ref="E1092:E1093"/>
    <mergeCell ref="B1094:B1095"/>
    <mergeCell ref="D1094:D1095"/>
    <mergeCell ref="E1094:E1095"/>
    <mergeCell ref="B1096:B1097"/>
    <mergeCell ref="D1096:D1097"/>
    <mergeCell ref="E1096:E1097"/>
    <mergeCell ref="B758:B759"/>
    <mergeCell ref="D758:D759"/>
    <mergeCell ref="E758:E759"/>
    <mergeCell ref="B760:B761"/>
    <mergeCell ref="D760:D761"/>
    <mergeCell ref="E760:E761"/>
    <mergeCell ref="B768:B769"/>
    <mergeCell ref="D768:D769"/>
    <mergeCell ref="E768:E769"/>
    <mergeCell ref="B770:B771"/>
    <mergeCell ref="D770:D771"/>
    <mergeCell ref="E770:E771"/>
    <mergeCell ref="B764:B765"/>
    <mergeCell ref="D764:D765"/>
    <mergeCell ref="E764:E765"/>
    <mergeCell ref="B766:B767"/>
    <mergeCell ref="D766:D767"/>
    <mergeCell ref="E766:E767"/>
    <mergeCell ref="B837:B838"/>
    <mergeCell ref="D837:D838"/>
    <mergeCell ref="B1248:B1249"/>
    <mergeCell ref="B1250:B1251"/>
    <mergeCell ref="D1250:D1251"/>
    <mergeCell ref="E1250:E1251"/>
    <mergeCell ref="D1248:D1249"/>
    <mergeCell ref="E1248:E1249"/>
    <mergeCell ref="B1342:B1343"/>
    <mergeCell ref="D1342:D1343"/>
    <mergeCell ref="E1342:E1343"/>
    <mergeCell ref="B1344:B1345"/>
    <mergeCell ref="D1344:D1345"/>
    <mergeCell ref="E1344:E1345"/>
    <mergeCell ref="B1346:B1347"/>
    <mergeCell ref="D1346:D1347"/>
    <mergeCell ref="E1346:E1347"/>
    <mergeCell ref="B1348:B1349"/>
    <mergeCell ref="D1348:D1349"/>
    <mergeCell ref="E1348:E1349"/>
    <mergeCell ref="B1252:B1253"/>
    <mergeCell ref="D1252:D1253"/>
    <mergeCell ref="E1252:E1253"/>
    <mergeCell ref="B1254:B1255"/>
    <mergeCell ref="D1254:D1255"/>
    <mergeCell ref="E1254:E1255"/>
    <mergeCell ref="B1262:B1263"/>
    <mergeCell ref="D1262:D1263"/>
    <mergeCell ref="E1262:E1263"/>
    <mergeCell ref="B1264:B1265"/>
    <mergeCell ref="D1264:D1265"/>
    <mergeCell ref="E1264:E1265"/>
    <mergeCell ref="B1258:B1259"/>
    <mergeCell ref="D1258:D1259"/>
    <mergeCell ref="B1350:B1351"/>
    <mergeCell ref="D1350:D1351"/>
    <mergeCell ref="E1350:E1351"/>
    <mergeCell ref="B1352:B1353"/>
    <mergeCell ref="D1352:D1353"/>
    <mergeCell ref="E1352:E1353"/>
    <mergeCell ref="B1354:B1355"/>
    <mergeCell ref="D1354:D1355"/>
    <mergeCell ref="E1354:E1355"/>
    <mergeCell ref="B1356:B1357"/>
    <mergeCell ref="D1356:D1357"/>
    <mergeCell ref="E1356:E1357"/>
    <mergeCell ref="B1358:B1359"/>
    <mergeCell ref="D1358:D1359"/>
    <mergeCell ref="E1358:E1359"/>
    <mergeCell ref="B1360:B1361"/>
    <mergeCell ref="D1360:D1361"/>
    <mergeCell ref="E1360:E1361"/>
    <mergeCell ref="B1362:B1363"/>
    <mergeCell ref="D1362:D1363"/>
    <mergeCell ref="E1362:E1363"/>
    <mergeCell ref="B1364:B1365"/>
    <mergeCell ref="D1364:D1365"/>
    <mergeCell ref="E1364:E1365"/>
    <mergeCell ref="B1366:B1367"/>
    <mergeCell ref="D1366:D1367"/>
    <mergeCell ref="E1366:E1367"/>
    <mergeCell ref="B1368:B1369"/>
    <mergeCell ref="D1368:D1369"/>
    <mergeCell ref="E1368:E1369"/>
    <mergeCell ref="B1370:B1371"/>
    <mergeCell ref="D1370:D1371"/>
    <mergeCell ref="E1370:E1371"/>
    <mergeCell ref="B1372:B1373"/>
    <mergeCell ref="D1372:D1373"/>
    <mergeCell ref="E1372:E1373"/>
    <mergeCell ref="B1374:B1375"/>
    <mergeCell ref="D1374:D1375"/>
    <mergeCell ref="E1374:E1375"/>
    <mergeCell ref="B1376:B1377"/>
    <mergeCell ref="D1376:D1377"/>
    <mergeCell ref="E1376:E1377"/>
    <mergeCell ref="B1378:B1379"/>
    <mergeCell ref="D1378:D1379"/>
    <mergeCell ref="E1378:E1379"/>
    <mergeCell ref="B1380:B1381"/>
    <mergeCell ref="D1380:D1381"/>
    <mergeCell ref="E1380:E1381"/>
    <mergeCell ref="B1382:B1383"/>
    <mergeCell ref="D1382:D1383"/>
    <mergeCell ref="E1382:E1383"/>
    <mergeCell ref="B1384:B1385"/>
    <mergeCell ref="D1384:D1385"/>
    <mergeCell ref="E1384:E1385"/>
    <mergeCell ref="B1398:B1399"/>
    <mergeCell ref="D1398:D1399"/>
    <mergeCell ref="E1398:E1399"/>
    <mergeCell ref="B1400:B1401"/>
    <mergeCell ref="D1400:D1401"/>
    <mergeCell ref="E1400:E1401"/>
    <mergeCell ref="B1386:B1387"/>
    <mergeCell ref="D1386:D1387"/>
    <mergeCell ref="E1386:E1387"/>
    <mergeCell ref="B1388:B1389"/>
    <mergeCell ref="D1388:D1389"/>
    <mergeCell ref="E1388:E1389"/>
    <mergeCell ref="B1390:B1391"/>
    <mergeCell ref="D1390:D1391"/>
    <mergeCell ref="E1390:E1391"/>
    <mergeCell ref="B1392:B1393"/>
    <mergeCell ref="D1392:D1393"/>
    <mergeCell ref="E1392:E1393"/>
    <mergeCell ref="B1394:B1395"/>
    <mergeCell ref="D1394:D1395"/>
    <mergeCell ref="E1394:E1395"/>
    <mergeCell ref="B1518:B1519"/>
    <mergeCell ref="D1518:D1519"/>
    <mergeCell ref="E1518:E1519"/>
    <mergeCell ref="B1520:B1521"/>
    <mergeCell ref="D1520:D1521"/>
    <mergeCell ref="E1520:E1521"/>
    <mergeCell ref="B1522:B1523"/>
    <mergeCell ref="D1522:D1523"/>
    <mergeCell ref="E1522:E1523"/>
    <mergeCell ref="B1524:B1525"/>
    <mergeCell ref="D1524:D1525"/>
    <mergeCell ref="E1524:E1525"/>
    <mergeCell ref="B1526:B1527"/>
    <mergeCell ref="D1526:D1527"/>
    <mergeCell ref="E1526:E1527"/>
    <mergeCell ref="B1528:B1529"/>
    <mergeCell ref="D1528:D1529"/>
    <mergeCell ref="E1528:E1529"/>
    <mergeCell ref="B1544:B1545"/>
    <mergeCell ref="D1544:D1545"/>
    <mergeCell ref="E1544:E1545"/>
    <mergeCell ref="B1546:B1547"/>
    <mergeCell ref="D1546:D1547"/>
    <mergeCell ref="E1546:E1547"/>
    <mergeCell ref="B1548:B1549"/>
    <mergeCell ref="D1548:D1549"/>
    <mergeCell ref="E1548:E1549"/>
    <mergeCell ref="B1550:B1551"/>
    <mergeCell ref="D1550:D1551"/>
    <mergeCell ref="E1550:E1551"/>
    <mergeCell ref="B1552:B1553"/>
    <mergeCell ref="D1552:D1553"/>
    <mergeCell ref="E1552:E1553"/>
    <mergeCell ref="B1530:B1531"/>
    <mergeCell ref="D1530:D1531"/>
    <mergeCell ref="E1530:E1531"/>
    <mergeCell ref="B1534:B1535"/>
    <mergeCell ref="D1534:D1535"/>
    <mergeCell ref="E1534:E1535"/>
    <mergeCell ref="B1536:B1537"/>
    <mergeCell ref="D1536:D1537"/>
    <mergeCell ref="E1536:E1537"/>
    <mergeCell ref="B1538:B1539"/>
    <mergeCell ref="D1538:D1539"/>
    <mergeCell ref="E1538:E1539"/>
    <mergeCell ref="B1540:B1541"/>
    <mergeCell ref="D1540:D1541"/>
    <mergeCell ref="E1540:E1541"/>
    <mergeCell ref="B1542:B1543"/>
    <mergeCell ref="D1542:D1543"/>
    <mergeCell ref="E1588:E1589"/>
    <mergeCell ref="B1554:B1555"/>
    <mergeCell ref="D1554:D1555"/>
    <mergeCell ref="E1554:E1555"/>
    <mergeCell ref="B1556:B1557"/>
    <mergeCell ref="D1556:D1557"/>
    <mergeCell ref="E1556:E1557"/>
    <mergeCell ref="B1566:B1567"/>
    <mergeCell ref="D1566:D1567"/>
    <mergeCell ref="E1566:E1567"/>
    <mergeCell ref="B1568:B1569"/>
    <mergeCell ref="D1568:D1569"/>
    <mergeCell ref="E1568:E1569"/>
    <mergeCell ref="B1570:B1571"/>
    <mergeCell ref="D1570:D1571"/>
    <mergeCell ref="E1570:E1571"/>
    <mergeCell ref="B1572:B1573"/>
    <mergeCell ref="D1572:D1573"/>
    <mergeCell ref="E1572:E1573"/>
    <mergeCell ref="E1594:E1595"/>
    <mergeCell ref="D1594:D1595"/>
    <mergeCell ref="B1608:B1609"/>
    <mergeCell ref="D1608:D1609"/>
    <mergeCell ref="E1608:E1609"/>
    <mergeCell ref="B1610:B1611"/>
    <mergeCell ref="D1610:D1611"/>
    <mergeCell ref="E1610:E1611"/>
    <mergeCell ref="B1612:B1613"/>
    <mergeCell ref="D1612:D1613"/>
    <mergeCell ref="E1612:E1613"/>
    <mergeCell ref="B1614:B1615"/>
    <mergeCell ref="D1614:D1615"/>
    <mergeCell ref="E1614:E1615"/>
    <mergeCell ref="E1576:E1577"/>
    <mergeCell ref="B1578:B1579"/>
    <mergeCell ref="D1578:D1579"/>
    <mergeCell ref="E1578:E1579"/>
    <mergeCell ref="B1580:B1581"/>
    <mergeCell ref="D1580:D1581"/>
    <mergeCell ref="E1580:E1581"/>
    <mergeCell ref="B1582:B1583"/>
    <mergeCell ref="D1582:D1583"/>
    <mergeCell ref="E1582:E1583"/>
    <mergeCell ref="B1584:B1585"/>
    <mergeCell ref="D1584:D1585"/>
    <mergeCell ref="E1584:E1585"/>
    <mergeCell ref="B1586:B1587"/>
    <mergeCell ref="D1586:D1587"/>
    <mergeCell ref="E1586:E1587"/>
    <mergeCell ref="B1588:B1589"/>
    <mergeCell ref="D1588:D1589"/>
    <mergeCell ref="B1644:B1645"/>
    <mergeCell ref="D1644:D1645"/>
    <mergeCell ref="E1644:E1645"/>
    <mergeCell ref="B1646:B1647"/>
    <mergeCell ref="D1646:D1647"/>
    <mergeCell ref="E1646:E1647"/>
    <mergeCell ref="B1648:B1649"/>
    <mergeCell ref="D1648:D1649"/>
    <mergeCell ref="E1648:E1649"/>
    <mergeCell ref="B1636:B1637"/>
    <mergeCell ref="D1636:D1637"/>
    <mergeCell ref="E1636:E1637"/>
    <mergeCell ref="B1638:B1639"/>
    <mergeCell ref="D1638:D1639"/>
    <mergeCell ref="E1638:E1639"/>
    <mergeCell ref="B1640:B1641"/>
    <mergeCell ref="D1640:D1641"/>
    <mergeCell ref="E1640:E1641"/>
    <mergeCell ref="B1642:B1643"/>
    <mergeCell ref="D1642:D1643"/>
    <mergeCell ref="E1642:E1643"/>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Women</vt:lpstr>
      <vt:lpstr>Rivalry Summary</vt:lpstr>
      <vt:lpstr>Women's Summary</vt:lpstr>
      <vt:lpstr>Misc. women</vt:lpstr>
      <vt:lpstr>Men's Summary</vt:lpstr>
      <vt:lpstr>Men's 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 Barr</dc:creator>
  <cp:lastModifiedBy>Vince Barr</cp:lastModifiedBy>
  <dcterms:created xsi:type="dcterms:W3CDTF">2015-02-03T02:03:43Z</dcterms:created>
  <dcterms:modified xsi:type="dcterms:W3CDTF">2015-12-29T08:26:55Z</dcterms:modified>
</cp:coreProperties>
</file>